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280" windowHeight="12555" activeTab="0"/>
  </bookViews>
  <sheets>
    <sheet name="29호" sheetId="1" r:id="rId1"/>
  </sheets>
  <definedNames>
    <definedName name="_xlnm.Print_Area" localSheetId="0">'29호'!$B$5:$AM$92</definedName>
  </definedNames>
  <calcPr fullCalcOnLoad="1"/>
</workbook>
</file>

<file path=xl/sharedStrings.xml><?xml version="1.0" encoding="utf-8"?>
<sst xmlns="http://schemas.openxmlformats.org/spreadsheetml/2006/main" count="97" uniqueCount="82">
  <si>
    <t>5. 업무용승용차 처분손실 한도초과금액 이월명세</t>
  </si>
  <si>
    <t>50.
차량
번호</t>
  </si>
  <si>
    <t>51.
차종</t>
  </si>
  <si>
    <t>52.
처분일</t>
  </si>
  <si>
    <r>
      <t>5</t>
    </r>
    <r>
      <rPr>
        <sz val="9"/>
        <rFont val="굴림"/>
        <family val="3"/>
      </rPr>
      <t>3. 전기이월액</t>
    </r>
  </si>
  <si>
    <r>
      <t>5</t>
    </r>
    <r>
      <rPr>
        <sz val="9"/>
        <rFont val="굴림"/>
        <family val="3"/>
      </rPr>
      <t>5. 차기이월액
(53. - 54.)</t>
    </r>
  </si>
  <si>
    <r>
      <t>(</t>
    </r>
    <r>
      <rPr>
        <sz val="9"/>
        <rFont val="굴림"/>
        <family val="3"/>
      </rPr>
      <t>3쪽 중 제1</t>
    </r>
    <r>
      <rPr>
        <sz val="9"/>
        <rFont val="굴림"/>
        <family val="3"/>
      </rPr>
      <t>쪽)</t>
    </r>
  </si>
  <si>
    <t>사업연도</t>
  </si>
  <si>
    <t>업무용승용차 관련비용 명세서</t>
  </si>
  <si>
    <t>사업자등록번호</t>
  </si>
  <si>
    <t>1. 업무사용비율 및 업무용승용차 관련비용 명세</t>
  </si>
  <si>
    <t>①
차량
번호</t>
  </si>
  <si>
    <t>②
차종</t>
  </si>
  <si>
    <t>③
임차
여부</t>
  </si>
  <si>
    <t>④
보험가입여부</t>
  </si>
  <si>
    <r>
      <t>⑤
총주행
거리
(</t>
    </r>
    <r>
      <rPr>
        <sz val="9"/>
        <rFont val="굴림"/>
        <family val="3"/>
      </rPr>
      <t>km)</t>
    </r>
  </si>
  <si>
    <r>
      <t>⑥
업무용
사용
거리
(</t>
    </r>
    <r>
      <rPr>
        <sz val="9"/>
        <rFont val="굴림"/>
        <family val="3"/>
      </rPr>
      <t>km)</t>
    </r>
  </si>
  <si>
    <r>
      <t>⑦
업무사용비율
(⑥</t>
    </r>
    <r>
      <rPr>
        <sz val="9"/>
        <rFont val="굴림"/>
        <family val="3"/>
      </rPr>
      <t>/⑤)</t>
    </r>
  </si>
  <si>
    <t>⑧업무용승용차 관련비용</t>
  </si>
  <si>
    <t>⑨
감가
상각비</t>
  </si>
  <si>
    <t>⑩임차료</t>
  </si>
  <si>
    <t>⑫
유류비</t>
  </si>
  <si>
    <t>⑬
보험료</t>
  </si>
  <si>
    <t>⑭
수선비</t>
  </si>
  <si>
    <t>⑮
자동차세</t>
  </si>
  <si>
    <r>
      <t xml:space="preserve">⑯
</t>
    </r>
    <r>
      <rPr>
        <sz val="9"/>
        <rFont val="굴림"/>
        <family val="3"/>
      </rPr>
      <t>기타</t>
    </r>
  </si>
  <si>
    <r>
      <t xml:space="preserve">⑰
</t>
    </r>
    <r>
      <rPr>
        <sz val="9"/>
        <rFont val="굴림"/>
        <family val="3"/>
      </rPr>
      <t>합계</t>
    </r>
  </si>
  <si>
    <t>⑪감가상각비상당액</t>
  </si>
  <si>
    <t>승용차</t>
  </si>
  <si>
    <t>자가</t>
  </si>
  <si>
    <t>여</t>
  </si>
  <si>
    <r>
      <t>승용차(</t>
    </r>
    <r>
      <rPr>
        <sz val="9"/>
        <rFont val="굴림"/>
        <family val="3"/>
      </rPr>
      <t>suv)</t>
    </r>
  </si>
  <si>
    <t>리스</t>
  </si>
  <si>
    <t>렌트</t>
  </si>
  <si>
    <t>합계</t>
  </si>
  <si>
    <r>
      <t xml:space="preserve">⑱
</t>
    </r>
    <r>
      <rPr>
        <sz val="9"/>
        <rFont val="굴림"/>
        <family val="3"/>
      </rPr>
      <t>차량
번호</t>
    </r>
  </si>
  <si>
    <r>
      <t>⑲</t>
    </r>
    <r>
      <rPr>
        <sz val="9"/>
        <rFont val="굴림"/>
        <family val="3"/>
      </rPr>
      <t>업무사용금액</t>
    </r>
  </si>
  <si>
    <r>
      <t>⑳</t>
    </r>
    <r>
      <rPr>
        <sz val="9"/>
        <rFont val="굴림"/>
        <family val="3"/>
      </rPr>
      <t>업무외사용금액</t>
    </r>
  </si>
  <si>
    <r>
      <t xml:space="preserve"> </t>
    </r>
    <r>
      <rPr>
        <sz val="9"/>
        <rFont val="굴림"/>
        <family val="3"/>
      </rPr>
      <t>27.</t>
    </r>
    <r>
      <rPr>
        <sz val="9"/>
        <rFont val="굴림"/>
        <family val="3"/>
      </rPr>
      <t>감가상각비(상당액)
한도초과금액
(</t>
    </r>
    <r>
      <rPr>
        <sz val="9"/>
        <rFont val="굴림"/>
        <family val="3"/>
      </rPr>
      <t>21.</t>
    </r>
    <r>
      <rPr>
        <sz val="9"/>
        <rFont val="굴림"/>
        <family val="3"/>
      </rPr>
      <t>-</t>
    </r>
    <r>
      <rPr>
        <sz val="9"/>
        <rFont val="굴림"/>
        <family val="3"/>
      </rPr>
      <t xml:space="preserve"> </t>
    </r>
    <r>
      <rPr>
        <sz val="9"/>
        <rFont val="굴림"/>
        <family val="3"/>
      </rPr>
      <t>800만원)</t>
    </r>
  </si>
  <si>
    <r>
      <t>2</t>
    </r>
    <r>
      <rPr>
        <sz val="9"/>
        <rFont val="굴림"/>
        <family val="3"/>
      </rPr>
      <t>1.</t>
    </r>
    <r>
      <rPr>
        <sz val="9"/>
        <rFont val="굴림"/>
        <family val="3"/>
      </rPr>
      <t>감가상각비
(상당액)
[(⑨또는⑪)×⑦)]</t>
    </r>
  </si>
  <si>
    <r>
      <t xml:space="preserve"> </t>
    </r>
    <r>
      <rPr>
        <sz val="9"/>
        <rFont val="굴림"/>
        <family val="3"/>
      </rPr>
      <t>22.</t>
    </r>
    <r>
      <rPr>
        <sz val="9"/>
        <rFont val="굴림"/>
        <family val="3"/>
      </rPr>
      <t>관련비용
[(</t>
    </r>
    <r>
      <rPr>
        <sz val="9"/>
        <rFont val="MS Gothic"/>
        <family val="3"/>
      </rPr>
      <t>⑰</t>
    </r>
    <r>
      <rPr>
        <sz val="9"/>
        <rFont val="굴림"/>
        <family val="3"/>
      </rPr>
      <t xml:space="preserve">-⑨ 또는 
</t>
    </r>
    <r>
      <rPr>
        <sz val="9"/>
        <rFont val="MS Gothic"/>
        <family val="3"/>
      </rPr>
      <t>⑰</t>
    </r>
    <r>
      <rPr>
        <sz val="9"/>
        <rFont val="굴림"/>
        <family val="3"/>
      </rPr>
      <t>-⑪)×⑦)]</t>
    </r>
  </si>
  <si>
    <r>
      <t xml:space="preserve"> </t>
    </r>
    <r>
      <rPr>
        <sz val="9"/>
        <rFont val="굴림"/>
        <family val="3"/>
      </rPr>
      <t>23.</t>
    </r>
    <r>
      <rPr>
        <sz val="9"/>
        <rFont val="굴림"/>
        <family val="3"/>
      </rPr>
      <t>합계
(</t>
    </r>
    <r>
      <rPr>
        <sz val="9"/>
        <rFont val="굴림"/>
        <family val="3"/>
      </rPr>
      <t>21.</t>
    </r>
    <r>
      <rPr>
        <sz val="9"/>
        <rFont val="굴림"/>
        <family val="3"/>
      </rPr>
      <t>+</t>
    </r>
    <r>
      <rPr>
        <sz val="9"/>
        <rFont val="굴림"/>
        <family val="3"/>
      </rPr>
      <t>22.</t>
    </r>
    <r>
      <rPr>
        <sz val="9"/>
        <rFont val="굴림"/>
        <family val="3"/>
      </rPr>
      <t>)</t>
    </r>
  </si>
  <si>
    <r>
      <t xml:space="preserve"> </t>
    </r>
    <r>
      <rPr>
        <sz val="9"/>
        <rFont val="굴림"/>
        <family val="3"/>
      </rPr>
      <t>24.</t>
    </r>
    <r>
      <rPr>
        <sz val="9"/>
        <rFont val="굴림"/>
        <family val="3"/>
      </rPr>
      <t>감가상각비
(상당액)
(⑨-</t>
    </r>
    <r>
      <rPr>
        <sz val="9"/>
        <rFont val="굴림"/>
        <family val="3"/>
      </rPr>
      <t>21.</t>
    </r>
    <r>
      <rPr>
        <sz val="9"/>
        <rFont val="굴림"/>
        <family val="3"/>
      </rPr>
      <t xml:space="preserve"> 또는 ⑪-</t>
    </r>
    <r>
      <rPr>
        <sz val="9"/>
        <rFont val="굴림"/>
        <family val="3"/>
      </rPr>
      <t>21.</t>
    </r>
    <r>
      <rPr>
        <sz val="9"/>
        <rFont val="굴림"/>
        <family val="3"/>
      </rPr>
      <t>)</t>
    </r>
  </si>
  <si>
    <r>
      <t xml:space="preserve"> </t>
    </r>
    <r>
      <rPr>
        <sz val="9"/>
        <rFont val="굴림"/>
        <family val="3"/>
      </rPr>
      <t>25.</t>
    </r>
    <r>
      <rPr>
        <sz val="9"/>
        <rFont val="굴림"/>
        <family val="3"/>
      </rPr>
      <t>관련비용
[(</t>
    </r>
    <r>
      <rPr>
        <sz val="9"/>
        <rFont val="MS Gothic"/>
        <family val="3"/>
      </rPr>
      <t>⑰</t>
    </r>
    <r>
      <rPr>
        <sz val="9"/>
        <rFont val="굴림"/>
        <family val="3"/>
      </rPr>
      <t>-</t>
    </r>
    <r>
      <rPr>
        <sz val="9"/>
        <rFont val="굴림"/>
        <family val="3"/>
      </rPr>
      <t xml:space="preserve">⑨ 또는 
</t>
    </r>
    <r>
      <rPr>
        <sz val="9"/>
        <rFont val="MS Gothic"/>
        <family val="3"/>
      </rPr>
      <t>⑰</t>
    </r>
    <r>
      <rPr>
        <sz val="9"/>
        <rFont val="굴림"/>
        <family val="3"/>
      </rPr>
      <t>-</t>
    </r>
    <r>
      <rPr>
        <sz val="9"/>
        <rFont val="굴림"/>
        <family val="3"/>
      </rPr>
      <t>⑪)-</t>
    </r>
    <r>
      <rPr>
        <sz val="9"/>
        <rFont val="굴림"/>
        <family val="3"/>
      </rPr>
      <t>22.</t>
    </r>
    <r>
      <rPr>
        <sz val="9"/>
        <rFont val="굴림"/>
        <family val="3"/>
      </rPr>
      <t>]</t>
    </r>
  </si>
  <si>
    <r>
      <t xml:space="preserve"> </t>
    </r>
    <r>
      <rPr>
        <sz val="9"/>
        <rFont val="굴림"/>
        <family val="3"/>
      </rPr>
      <t>26.</t>
    </r>
    <r>
      <rPr>
        <sz val="9"/>
        <rFont val="굴림"/>
        <family val="3"/>
      </rPr>
      <t>합계
(</t>
    </r>
    <r>
      <rPr>
        <sz val="9"/>
        <rFont val="굴림"/>
        <family val="3"/>
      </rPr>
      <t>24.</t>
    </r>
    <r>
      <rPr>
        <sz val="9"/>
        <rFont val="굴림"/>
        <family val="3"/>
      </rPr>
      <t>+</t>
    </r>
    <r>
      <rPr>
        <sz val="9"/>
        <rFont val="굴림"/>
        <family val="3"/>
      </rPr>
      <t>25.</t>
    </r>
    <r>
      <rPr>
        <sz val="9"/>
        <rFont val="굴림"/>
        <family val="3"/>
      </rPr>
      <t>)</t>
    </r>
  </si>
  <si>
    <r>
      <t>3</t>
    </r>
    <r>
      <rPr>
        <sz val="9"/>
        <rFont val="굴림"/>
        <family val="3"/>
      </rPr>
      <t>0.</t>
    </r>
    <r>
      <rPr>
        <sz val="9"/>
        <rFont val="굴림"/>
        <family val="3"/>
      </rPr>
      <t>합계</t>
    </r>
  </si>
  <si>
    <r>
      <t>(</t>
    </r>
    <r>
      <rPr>
        <sz val="9"/>
        <rFont val="굴림"/>
        <family val="3"/>
      </rPr>
      <t>3쪽 중 제2</t>
    </r>
    <r>
      <rPr>
        <sz val="9"/>
        <rFont val="굴림"/>
        <family val="3"/>
      </rPr>
      <t>쪽)</t>
    </r>
  </si>
  <si>
    <t>3. 감가상각비(상당액) 한도초과금액 이월명세</t>
  </si>
  <si>
    <t>31.
차량
번호</t>
  </si>
  <si>
    <t>32.
차종</t>
  </si>
  <si>
    <t>33.
취득일
(임차기간)</t>
  </si>
  <si>
    <t>34.
전기이월액</t>
  </si>
  <si>
    <t>35.
당기감가상각비(상당액) 한도초과금액</t>
  </si>
  <si>
    <t>36.
감가상각비(상당액) 한도초과금액 누계</t>
  </si>
  <si>
    <t>38.
차기이월액
(35. - 37.)</t>
  </si>
  <si>
    <t>2014.9.2.</t>
  </si>
  <si>
    <t>2016.1.20.</t>
  </si>
  <si>
    <t>승용차
(suv)</t>
  </si>
  <si>
    <t>2015.5.16.</t>
  </si>
  <si>
    <t>2014.4.10.</t>
  </si>
  <si>
    <t>38.
합계</t>
  </si>
  <si>
    <t>39.
차량
번호</t>
  </si>
  <si>
    <t>40.
양도가액</t>
  </si>
  <si>
    <r>
      <t>4</t>
    </r>
    <r>
      <rPr>
        <sz val="9"/>
        <rFont val="굴림"/>
        <family val="3"/>
      </rPr>
      <t>1.세무상 장부가액</t>
    </r>
  </si>
  <si>
    <r>
      <t>4</t>
    </r>
    <r>
      <rPr>
        <sz val="9"/>
        <rFont val="굴림"/>
        <family val="3"/>
      </rPr>
      <t>6.처분손실
(40.-45.&lt;0)</t>
    </r>
  </si>
  <si>
    <r>
      <t>4</t>
    </r>
    <r>
      <rPr>
        <sz val="9"/>
        <rFont val="굴림"/>
        <family val="3"/>
      </rPr>
      <t>2.취득가액</t>
    </r>
  </si>
  <si>
    <r>
      <t>4</t>
    </r>
    <r>
      <rPr>
        <sz val="9"/>
        <rFont val="굴림"/>
        <family val="3"/>
      </rPr>
      <t>3.감가상각비
누계액</t>
    </r>
  </si>
  <si>
    <r>
      <t>4</t>
    </r>
    <r>
      <rPr>
        <sz val="9"/>
        <rFont val="굴림"/>
        <family val="3"/>
      </rPr>
      <t>4.감가상각비 한도초과금액 차기이월액(=38.)</t>
    </r>
  </si>
  <si>
    <t>45.합계
(42.-43.+44.)</t>
  </si>
  <si>
    <r>
      <t>4</t>
    </r>
    <r>
      <rPr>
        <sz val="9"/>
        <rFont val="굴림"/>
        <family val="3"/>
      </rPr>
      <t>9.
합계</t>
    </r>
  </si>
  <si>
    <t>56.
합계</t>
  </si>
  <si>
    <t>210mm×297mm[백상지 80g/㎡ 또는 중질지 80g/㎡]</t>
  </si>
  <si>
    <r>
      <t>[별지 제63호 서식] (2016.3.16</t>
    </r>
    <r>
      <rPr>
        <sz val="9"/>
        <rFont val="굴림"/>
        <family val="3"/>
      </rPr>
      <t>. 신설)</t>
    </r>
  </si>
  <si>
    <t>사업자명</t>
  </si>
  <si>
    <t>2. 업무용승용차 관련비용 필요경비불산입 계산</t>
  </si>
  <si>
    <t xml:space="preserve"> 28.필요경비불산입
합계
(26.+27.)</t>
  </si>
  <si>
    <t xml:space="preserve"> 29.필요경비산입
합계
(⑰-28.)</t>
  </si>
  <si>
    <t>37.
필요경비추인(산입)액</t>
  </si>
  <si>
    <t>4.업무용승용차 처분손실 및 한도초과금액 필요경비불산입액 계산</t>
  </si>
  <si>
    <t>47.
당기필요경비산입액
(46.=&lt;800만원)</t>
  </si>
  <si>
    <t>48.한도초과금액 필요경비불산입
(46.- 800만원)</t>
  </si>
  <si>
    <t>54. 필요경비산입액
(800만원 한도)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</si>
</sst>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[Red]&quot;△&quot;#,##0_-;;"/>
    <numFmt numFmtId="177" formatCode="[$-412]yyyy&quot;년&quot;\ m&quot;월&quot;\ d&quot;일&quot;\ dddd"/>
    <numFmt numFmtId="178" formatCode="yyyy&quot;년&quot;\ m&quot;월&quot;\ d&quot;일&quot;;@"/>
    <numFmt numFmtId="179" formatCode="mm\.dd\."/>
    <numFmt numFmtId="180" formatCode="mm&quot;월&quot;\ dd&quot;일&quot;"/>
    <numFmt numFmtId="181" formatCode="mmm/yyyy"/>
    <numFmt numFmtId="182" formatCode="#,##0_ "/>
    <numFmt numFmtId="183" formatCode="0.0%"/>
    <numFmt numFmtId="184" formatCode="###\-##\-#####"/>
    <numFmt numFmtId="185" formatCode="0_);[Red]\(0\)"/>
    <numFmt numFmtId="186" formatCode="#,##0_);[Red]\(#,##0\)"/>
  </numFmts>
  <fonts count="25"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name val="굴림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9"/>
      <color indexed="23"/>
      <name val="굴림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바탕"/>
      <family val="1"/>
    </font>
    <font>
      <sz val="9"/>
      <color indexed="12"/>
      <name val="굴림"/>
      <family val="3"/>
    </font>
    <font>
      <sz val="8"/>
      <name val="굴림"/>
      <family val="3"/>
    </font>
    <font>
      <b/>
      <sz val="11"/>
      <name val="굴림"/>
      <family val="3"/>
    </font>
    <font>
      <sz val="9"/>
      <name val="MS Gothic"/>
      <family val="3"/>
    </font>
  </fonts>
  <fills count="26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176" fontId="5" fillId="18" borderId="2" applyFont="0" applyFill="0" applyBorder="0" applyProtection="0">
      <alignment horizontal="right" vertical="center" shrinkToFit="1"/>
    </xf>
    <xf numFmtId="0" fontId="6" fillId="19" borderId="0" applyNumberFormat="0" applyBorder="0" applyAlignment="0" applyProtection="0"/>
    <xf numFmtId="0" fontId="0" fillId="20" borderId="3" applyNumberFormat="0" applyFont="0" applyAlignment="0" applyProtection="0"/>
    <xf numFmtId="9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1" borderId="4" applyNumberFormat="0" applyAlignment="0" applyProtection="0"/>
    <xf numFmtId="41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" borderId="10" applyNumberFormat="0" applyAlignment="0" applyProtection="0"/>
    <xf numFmtId="0" fontId="20" fillId="0" borderId="11" applyNumberFormat="0" applyFont="0" applyFill="0" applyAlignment="0" applyProtection="0"/>
    <xf numFmtId="0" fontId="21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21" fillId="0" borderId="0" xfId="61" applyFont="1" applyAlignment="1" applyProtection="1">
      <alignment vertical="center"/>
      <protection/>
    </xf>
    <xf numFmtId="0" fontId="11" fillId="0" borderId="0" xfId="5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 wrapText="1"/>
    </xf>
    <xf numFmtId="0" fontId="0" fillId="23" borderId="12" xfId="0" applyFont="1" applyFill="1" applyBorder="1" applyAlignment="1">
      <alignment horizontal="center" vertical="center" wrapText="1"/>
    </xf>
    <xf numFmtId="0" fontId="0" fillId="23" borderId="14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 wrapText="1"/>
    </xf>
    <xf numFmtId="0" fontId="0" fillId="23" borderId="17" xfId="0" applyFont="1" applyFill="1" applyBorder="1" applyAlignment="1">
      <alignment horizontal="center" vertical="center" wrapText="1"/>
    </xf>
    <xf numFmtId="0" fontId="0" fillId="23" borderId="19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84" fontId="0" fillId="6" borderId="20" xfId="0" applyNumberFormat="1" applyFont="1" applyFill="1" applyBorder="1" applyAlignment="1">
      <alignment horizontal="center" vertical="center" wrapText="1"/>
    </xf>
    <xf numFmtId="184" fontId="0" fillId="6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24" fillId="0" borderId="27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wrapText="1" shrinkToFit="1"/>
    </xf>
    <xf numFmtId="0" fontId="0" fillId="0" borderId="28" xfId="0" applyNumberFormat="1" applyFont="1" applyFill="1" applyBorder="1" applyAlignment="1">
      <alignment horizontal="center" vertical="center" wrapText="1" shrinkToFit="1"/>
    </xf>
    <xf numFmtId="0" fontId="0" fillId="0" borderId="29" xfId="0" applyNumberFormat="1" applyFont="1" applyFill="1" applyBorder="1" applyAlignment="1">
      <alignment horizontal="center" vertical="center" wrapText="1" shrinkToFit="1"/>
    </xf>
    <xf numFmtId="0" fontId="0" fillId="0" borderId="37" xfId="0" applyNumberFormat="1" applyFont="1" applyFill="1" applyBorder="1" applyAlignment="1">
      <alignment horizontal="center" vertical="center" wrapText="1" shrinkToFit="1"/>
    </xf>
    <xf numFmtId="41" fontId="0" fillId="0" borderId="27" xfId="0" applyNumberFormat="1" applyFont="1" applyFill="1" applyBorder="1" applyAlignment="1">
      <alignment horizontal="right" vertical="center" wrapText="1" shrinkToFit="1"/>
    </xf>
    <xf numFmtId="41" fontId="0" fillId="0" borderId="28" xfId="0" applyNumberFormat="1" applyFont="1" applyFill="1" applyBorder="1" applyAlignment="1">
      <alignment horizontal="right" vertical="center" wrapText="1" shrinkToFit="1"/>
    </xf>
    <xf numFmtId="41" fontId="0" fillId="0" borderId="29" xfId="0" applyNumberFormat="1" applyFont="1" applyFill="1" applyBorder="1" applyAlignment="1">
      <alignment horizontal="right" vertical="center" wrapText="1" shrinkToFit="1"/>
    </xf>
    <xf numFmtId="9" fontId="0" fillId="24" borderId="37" xfId="0" applyNumberFormat="1" applyFont="1" applyFill="1" applyBorder="1" applyAlignment="1">
      <alignment horizontal="center" vertical="center" wrapText="1" shrinkToFit="1"/>
    </xf>
    <xf numFmtId="41" fontId="0" fillId="0" borderId="11" xfId="0" applyNumberFormat="1" applyFont="1" applyFill="1" applyBorder="1" applyAlignment="1">
      <alignment horizontal="right" vertical="center" wrapText="1" shrinkToFit="1"/>
    </xf>
    <xf numFmtId="41" fontId="0" fillId="25" borderId="27" xfId="0" applyNumberFormat="1" applyFont="1" applyFill="1" applyBorder="1" applyAlignment="1">
      <alignment horizontal="right" vertical="center" wrapText="1" shrinkToFit="1"/>
    </xf>
    <xf numFmtId="41" fontId="0" fillId="25" borderId="28" xfId="0" applyNumberFormat="1" applyFont="1" applyFill="1" applyBorder="1" applyAlignment="1">
      <alignment horizontal="right" vertical="center" wrapText="1" shrinkToFit="1"/>
    </xf>
    <xf numFmtId="0" fontId="0" fillId="0" borderId="36" xfId="0" applyNumberFormat="1" applyFont="1" applyFill="1" applyBorder="1" applyAlignment="1">
      <alignment horizontal="center" vertical="center" wrapText="1" shrinkToFit="1"/>
    </xf>
    <xf numFmtId="0" fontId="0" fillId="0" borderId="33" xfId="0" applyNumberFormat="1" applyFont="1" applyFill="1" applyBorder="1" applyAlignment="1">
      <alignment horizontal="center" vertical="center" wrapText="1" shrinkToFit="1"/>
    </xf>
    <xf numFmtId="0" fontId="0" fillId="0" borderId="34" xfId="0" applyNumberFormat="1" applyFont="1" applyFill="1" applyBorder="1" applyAlignment="1">
      <alignment horizontal="center" vertical="center" wrapText="1" shrinkToFit="1"/>
    </xf>
    <xf numFmtId="41" fontId="0" fillId="0" borderId="35" xfId="0" applyNumberFormat="1" applyFont="1" applyFill="1" applyBorder="1" applyAlignment="1">
      <alignment horizontal="right" vertical="center" wrapText="1" shrinkToFit="1"/>
    </xf>
    <xf numFmtId="41" fontId="0" fillId="0" borderId="36" xfId="0" applyNumberFormat="1" applyFont="1" applyFill="1" applyBorder="1" applyAlignment="1">
      <alignment horizontal="right" vertical="center" wrapText="1" shrinkToFit="1"/>
    </xf>
    <xf numFmtId="41" fontId="0" fillId="0" borderId="33" xfId="0" applyNumberFormat="1" applyFont="1" applyFill="1" applyBorder="1" applyAlignment="1">
      <alignment horizontal="right" vertical="center" wrapText="1" shrinkToFit="1"/>
    </xf>
    <xf numFmtId="9" fontId="0" fillId="24" borderId="34" xfId="0" applyNumberFormat="1" applyFont="1" applyFill="1" applyBorder="1" applyAlignment="1">
      <alignment horizontal="center" vertical="center" wrapText="1" shrinkToFit="1"/>
    </xf>
    <xf numFmtId="41" fontId="0" fillId="25" borderId="35" xfId="0" applyNumberFormat="1" applyFont="1" applyFill="1" applyBorder="1" applyAlignment="1">
      <alignment horizontal="right" vertical="center" wrapText="1" shrinkToFit="1"/>
    </xf>
    <xf numFmtId="41" fontId="0" fillId="25" borderId="36" xfId="0" applyNumberFormat="1" applyFont="1" applyFill="1" applyBorder="1" applyAlignment="1">
      <alignment horizontal="right" vertical="center" wrapText="1" shrinkToFi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9" fontId="0" fillId="0" borderId="28" xfId="0" applyNumberFormat="1" applyFont="1" applyFill="1" applyBorder="1" applyAlignment="1">
      <alignment horizontal="center" vertical="center" wrapText="1" shrinkToFit="1"/>
    </xf>
    <xf numFmtId="179" fontId="0" fillId="0" borderId="29" xfId="0" applyNumberFormat="1" applyFont="1" applyFill="1" applyBorder="1" applyAlignment="1">
      <alignment horizontal="center" vertical="center" wrapText="1" shrinkToFit="1"/>
    </xf>
    <xf numFmtId="179" fontId="0" fillId="8" borderId="28" xfId="0" applyNumberFormat="1" applyFont="1" applyFill="1" applyBorder="1" applyAlignment="1">
      <alignment horizontal="center" vertical="center" wrapText="1" shrinkToFit="1"/>
    </xf>
    <xf numFmtId="179" fontId="0" fillId="8" borderId="29" xfId="0" applyNumberFormat="1" applyFont="1" applyFill="1" applyBorder="1" applyAlignment="1">
      <alignment horizontal="center" vertical="center" wrapText="1" shrinkToFit="1"/>
    </xf>
    <xf numFmtId="0" fontId="0" fillId="8" borderId="37" xfId="0" applyFont="1" applyFill="1" applyBorder="1" applyAlignment="1">
      <alignment horizontal="center" vertical="center" wrapText="1" shrinkToFit="1"/>
    </xf>
    <xf numFmtId="0" fontId="0" fillId="8" borderId="27" xfId="0" applyFont="1" applyFill="1" applyBorder="1" applyAlignment="1">
      <alignment horizontal="right" vertical="center" wrapText="1" shrinkToFit="1"/>
    </xf>
    <xf numFmtId="0" fontId="0" fillId="8" borderId="28" xfId="0" applyFont="1" applyFill="1" applyBorder="1" applyAlignment="1">
      <alignment horizontal="right" vertical="center" wrapText="1" shrinkToFit="1"/>
    </xf>
    <xf numFmtId="0" fontId="0" fillId="8" borderId="29" xfId="0" applyFont="1" applyFill="1" applyBorder="1" applyAlignment="1">
      <alignment horizontal="right" vertical="center" wrapText="1" shrinkToFit="1"/>
    </xf>
    <xf numFmtId="176" fontId="0" fillId="8" borderId="37" xfId="0" applyNumberFormat="1" applyFont="1" applyFill="1" applyBorder="1" applyAlignment="1">
      <alignment horizontal="center" vertical="center" wrapText="1" shrinkToFit="1"/>
    </xf>
    <xf numFmtId="41" fontId="0" fillId="25" borderId="29" xfId="0" applyNumberFormat="1" applyFont="1" applyFill="1" applyBorder="1" applyAlignment="1">
      <alignment horizontal="right" vertical="center" wrapText="1" shrinkToFit="1"/>
    </xf>
    <xf numFmtId="41" fontId="0" fillId="25" borderId="11" xfId="0" applyNumberFormat="1" applyFont="1" applyFill="1" applyBorder="1" applyAlignment="1">
      <alignment horizontal="right" vertical="center" wrapText="1" shrinkToFit="1"/>
    </xf>
    <xf numFmtId="179" fontId="0" fillId="0" borderId="36" xfId="0" applyNumberFormat="1" applyFont="1" applyFill="1" applyBorder="1" applyAlignment="1">
      <alignment horizontal="center" vertical="center" wrapText="1" shrinkToFit="1"/>
    </xf>
    <xf numFmtId="179" fontId="0" fillId="0" borderId="33" xfId="0" applyNumberFormat="1" applyFont="1" applyFill="1" applyBorder="1" applyAlignment="1">
      <alignment horizontal="center" vertical="center" wrapText="1" shrinkToFit="1"/>
    </xf>
    <xf numFmtId="179" fontId="0" fillId="8" borderId="36" xfId="0" applyNumberFormat="1" applyFont="1" applyFill="1" applyBorder="1" applyAlignment="1">
      <alignment horizontal="center" vertical="center" wrapText="1" shrinkToFit="1"/>
    </xf>
    <xf numFmtId="179" fontId="0" fillId="8" borderId="33" xfId="0" applyNumberFormat="1" applyFont="1" applyFill="1" applyBorder="1" applyAlignment="1">
      <alignment horizontal="center" vertical="center" wrapText="1" shrinkToFit="1"/>
    </xf>
    <xf numFmtId="0" fontId="0" fillId="8" borderId="34" xfId="0" applyFont="1" applyFill="1" applyBorder="1" applyAlignment="1">
      <alignment horizontal="center" vertical="center" wrapText="1" shrinkToFit="1"/>
    </xf>
    <xf numFmtId="0" fontId="0" fillId="8" borderId="35" xfId="0" applyFont="1" applyFill="1" applyBorder="1" applyAlignment="1">
      <alignment horizontal="right" vertical="center" wrapText="1" shrinkToFit="1"/>
    </xf>
    <xf numFmtId="0" fontId="0" fillId="8" borderId="36" xfId="0" applyFont="1" applyFill="1" applyBorder="1" applyAlignment="1">
      <alignment horizontal="right" vertical="center" wrapText="1" shrinkToFit="1"/>
    </xf>
    <xf numFmtId="0" fontId="0" fillId="8" borderId="33" xfId="0" applyFont="1" applyFill="1" applyBorder="1" applyAlignment="1">
      <alignment horizontal="right" vertical="center" wrapText="1" shrinkToFit="1"/>
    </xf>
    <xf numFmtId="176" fontId="0" fillId="8" borderId="34" xfId="0" applyNumberFormat="1" applyFont="1" applyFill="1" applyBorder="1" applyAlignment="1">
      <alignment horizontal="center" vertical="center" wrapText="1" shrinkToFit="1"/>
    </xf>
    <xf numFmtId="41" fontId="0" fillId="25" borderId="33" xfId="0" applyNumberFormat="1" applyFont="1" applyFill="1" applyBorder="1" applyAlignment="1">
      <alignment horizontal="right" vertical="center" wrapText="1" shrinkToFit="1"/>
    </xf>
    <xf numFmtId="179" fontId="0" fillId="0" borderId="31" xfId="0" applyNumberFormat="1" applyFont="1" applyFill="1" applyBorder="1" applyAlignment="1">
      <alignment horizontal="center" vertical="center" wrapText="1" shrinkToFit="1"/>
    </xf>
    <xf numFmtId="176" fontId="0" fillId="0" borderId="31" xfId="0" applyNumberFormat="1" applyFont="1" applyFill="1" applyBorder="1" applyAlignment="1">
      <alignment horizontal="right" vertical="center" wrapText="1" shrinkToFit="1"/>
    </xf>
    <xf numFmtId="183" fontId="0" fillId="0" borderId="31" xfId="0" applyNumberFormat="1" applyFont="1" applyFill="1" applyBorder="1" applyAlignment="1">
      <alignment horizontal="right" vertical="center" wrapText="1" shrinkToFit="1"/>
    </xf>
    <xf numFmtId="0" fontId="0" fillId="0" borderId="36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24" fillId="0" borderId="3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0" fontId="0" fillId="0" borderId="30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 wrapText="1" shrinkToFit="1"/>
    </xf>
    <xf numFmtId="0" fontId="0" fillId="6" borderId="28" xfId="0" applyFont="1" applyFill="1" applyBorder="1" applyAlignment="1">
      <alignment horizontal="center" vertical="center" wrapText="1" shrinkToFit="1"/>
    </xf>
    <xf numFmtId="0" fontId="0" fillId="6" borderId="29" xfId="0" applyFont="1" applyFill="1" applyBorder="1" applyAlignment="1">
      <alignment horizontal="center" vertical="center" wrapText="1" shrinkToFit="1"/>
    </xf>
    <xf numFmtId="0" fontId="0" fillId="6" borderId="36" xfId="0" applyFont="1" applyFill="1" applyBorder="1" applyAlignment="1">
      <alignment horizontal="center" vertical="center" wrapText="1" shrinkToFit="1"/>
    </xf>
    <xf numFmtId="0" fontId="0" fillId="6" borderId="33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31" xfId="0" applyFont="1" applyFill="1" applyBorder="1" applyAlignment="1">
      <alignment horizontal="center" vertical="center" wrapText="1" shrinkToFit="1"/>
    </xf>
    <xf numFmtId="41" fontId="0" fillId="25" borderId="30" xfId="0" applyNumberFormat="1" applyFont="1" applyFill="1" applyBorder="1" applyAlignment="1">
      <alignment horizontal="right" vertical="center" wrapText="1" shrinkToFit="1"/>
    </xf>
    <xf numFmtId="0" fontId="0" fillId="0" borderId="38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39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9" xfId="0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3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41" fontId="0" fillId="0" borderId="11" xfId="0" applyNumberFormat="1" applyBorder="1" applyAlignment="1">
      <alignment horizontal="right" vertical="center" wrapText="1" shrinkToFit="1"/>
    </xf>
    <xf numFmtId="41" fontId="0" fillId="0" borderId="11" xfId="0" applyNumberFormat="1" applyBorder="1" applyAlignment="1">
      <alignment horizontal="right" vertical="center" shrinkToFit="1"/>
    </xf>
    <xf numFmtId="41" fontId="0" fillId="0" borderId="30" xfId="0" applyNumberForma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wrapText="1" shrinkToFit="1"/>
    </xf>
    <xf numFmtId="0" fontId="0" fillId="0" borderId="11" xfId="0" applyBorder="1" applyAlignment="1">
      <alignment horizontal="right" vertical="center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8" borderId="37" xfId="0" applyFill="1" applyBorder="1" applyAlignment="1">
      <alignment horizontal="center" vertical="center" wrapText="1" shrinkToFit="1"/>
    </xf>
    <xf numFmtId="41" fontId="0" fillId="25" borderId="37" xfId="0" applyNumberFormat="1" applyFill="1" applyBorder="1" applyAlignment="1">
      <alignment horizontal="right" vertical="center" wrapText="1" shrinkToFit="1"/>
    </xf>
    <xf numFmtId="0" fontId="0" fillId="25" borderId="37" xfId="0" applyFill="1" applyBorder="1" applyAlignment="1">
      <alignment horizontal="right" vertical="center" shrinkToFit="1"/>
    </xf>
    <xf numFmtId="0" fontId="0" fillId="25" borderId="27" xfId="0" applyFill="1" applyBorder="1" applyAlignment="1">
      <alignment horizontal="right" vertical="center" shrinkToFit="1"/>
    </xf>
    <xf numFmtId="179" fontId="0" fillId="0" borderId="40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vertical="center" wrapText="1"/>
    </xf>
    <xf numFmtId="0" fontId="0" fillId="0" borderId="22" xfId="0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41" applyNumberFormat="1" applyFont="1" applyFill="1" applyBorder="1" applyAlignment="1">
      <alignment horizontal="center" vertical="center" wrapText="1" shrinkToFit="1"/>
    </xf>
    <xf numFmtId="0" fontId="0" fillId="0" borderId="41" xfId="41" applyNumberFormat="1" applyFont="1" applyFill="1" applyBorder="1" applyAlignment="1">
      <alignment horizontal="center" vertical="center" wrapText="1" shrinkToFit="1"/>
    </xf>
    <xf numFmtId="0" fontId="0" fillId="0" borderId="22" xfId="41" applyNumberFormat="1" applyFont="1" applyFill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wrapText="1" shrinkToFit="1"/>
    </xf>
    <xf numFmtId="0" fontId="0" fillId="0" borderId="11" xfId="41" applyNumberFormat="1" applyFont="1" applyFill="1" applyBorder="1" applyAlignment="1">
      <alignment horizontal="center" vertical="center" wrapText="1" shrinkToFit="1"/>
    </xf>
    <xf numFmtId="0" fontId="0" fillId="0" borderId="30" xfId="41" applyNumberFormat="1" applyFont="1" applyFill="1" applyBorder="1" applyAlignment="1">
      <alignment horizontal="center" vertical="center" wrapText="1" shrinkToFit="1"/>
    </xf>
    <xf numFmtId="0" fontId="0" fillId="0" borderId="34" xfId="41" applyNumberFormat="1" applyFont="1" applyFill="1" applyBorder="1" applyAlignment="1">
      <alignment horizontal="center" vertical="center" wrapText="1" shrinkToFit="1"/>
    </xf>
    <xf numFmtId="0" fontId="0" fillId="0" borderId="35" xfId="41" applyNumberFormat="1" applyFont="1" applyFill="1" applyBorder="1" applyAlignment="1">
      <alignment horizontal="center" vertical="center" wrapText="1" shrinkToFit="1"/>
    </xf>
    <xf numFmtId="0" fontId="0" fillId="0" borderId="36" xfId="41" applyNumberFormat="1" applyFont="1" applyFill="1" applyBorder="1" applyAlignment="1">
      <alignment horizontal="center" vertical="center" wrapText="1" shrinkToFit="1"/>
    </xf>
    <xf numFmtId="41" fontId="0" fillId="0" borderId="11" xfId="0" applyNumberFormat="1" applyFont="1" applyBorder="1" applyAlignment="1">
      <alignment horizontal="center" vertical="center" shrinkToFit="1"/>
    </xf>
    <xf numFmtId="41" fontId="0" fillId="0" borderId="11" xfId="0" applyNumberFormat="1" applyFont="1" applyFill="1" applyBorder="1" applyAlignment="1">
      <alignment horizontal="right" vertical="center" shrinkToFit="1"/>
    </xf>
    <xf numFmtId="41" fontId="0" fillId="25" borderId="11" xfId="41" applyNumberFormat="1" applyFont="1" applyFill="1" applyBorder="1" applyAlignment="1">
      <alignment horizontal="right" vertical="center" wrapText="1" shrinkToFit="1"/>
    </xf>
    <xf numFmtId="182" fontId="0" fillId="0" borderId="11" xfId="41" applyNumberFormat="1" applyFont="1" applyFill="1" applyBorder="1" applyAlignment="1">
      <alignment horizontal="right" vertical="center" wrapText="1" shrinkToFit="1"/>
    </xf>
    <xf numFmtId="182" fontId="0" fillId="0" borderId="11" xfId="41" applyNumberFormat="1" applyFont="1" applyFill="1" applyBorder="1" applyAlignment="1">
      <alignment horizontal="right" vertical="center" shrinkToFit="1"/>
    </xf>
    <xf numFmtId="41" fontId="0" fillId="0" borderId="11" xfId="41" applyNumberFormat="1" applyFont="1" applyFill="1" applyBorder="1" applyAlignment="1">
      <alignment horizontal="right" vertical="center" wrapText="1" shrinkToFit="1"/>
    </xf>
    <xf numFmtId="41" fontId="0" fillId="0" borderId="11" xfId="41" applyNumberFormat="1" applyFont="1" applyFill="1" applyBorder="1" applyAlignment="1">
      <alignment horizontal="right" vertical="center" shrinkToFit="1"/>
    </xf>
    <xf numFmtId="41" fontId="0" fillId="0" borderId="30" xfId="41" applyNumberFormat="1" applyFont="1" applyFill="1" applyBorder="1" applyAlignment="1">
      <alignment horizontal="right" vertical="center" shrinkToFit="1"/>
    </xf>
    <xf numFmtId="179" fontId="0" fillId="0" borderId="32" xfId="0" applyNumberFormat="1" applyFont="1" applyBorder="1" applyAlignment="1">
      <alignment horizontal="center" vertical="center" wrapText="1" shrinkToFit="1"/>
    </xf>
    <xf numFmtId="179" fontId="0" fillId="0" borderId="11" xfId="0" applyNumberFormat="1" applyFont="1" applyBorder="1" applyAlignment="1">
      <alignment horizontal="center" vertical="center" shrinkToFit="1"/>
    </xf>
    <xf numFmtId="41" fontId="0" fillId="25" borderId="11" xfId="0" applyNumberFormat="1" applyFont="1" applyFill="1" applyBorder="1" applyAlignment="1">
      <alignment horizontal="center" vertical="center" shrinkToFit="1"/>
    </xf>
    <xf numFmtId="41" fontId="0" fillId="25" borderId="11" xfId="0" applyNumberFormat="1" applyFont="1" applyFill="1" applyBorder="1" applyAlignment="1">
      <alignment horizontal="right" vertical="center" shrinkToFit="1"/>
    </xf>
    <xf numFmtId="41" fontId="0" fillId="25" borderId="30" xfId="41" applyNumberFormat="1" applyFont="1" applyFill="1" applyBorder="1" applyAlignment="1">
      <alignment horizontal="right" vertical="center" wrapText="1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wrapText="1" shrinkToFit="1"/>
    </xf>
    <xf numFmtId="0" fontId="0" fillId="0" borderId="43" xfId="0" applyFont="1" applyBorder="1" applyAlignment="1">
      <alignment horizontal="center" vertical="center" wrapText="1" shrinkToFit="1"/>
    </xf>
    <xf numFmtId="0" fontId="0" fillId="0" borderId="44" xfId="0" applyFont="1" applyBorder="1" applyAlignment="1">
      <alignment horizontal="center" vertical="center" shrinkToFit="1"/>
    </xf>
    <xf numFmtId="41" fontId="0" fillId="0" borderId="11" xfId="0" applyNumberFormat="1" applyFont="1" applyBorder="1" applyAlignment="1">
      <alignment horizontal="right" vertical="center" shrinkToFit="1"/>
    </xf>
    <xf numFmtId="41" fontId="0" fillId="0" borderId="11" xfId="0" applyNumberFormat="1" applyFont="1" applyBorder="1" applyAlignment="1">
      <alignment horizontal="right" vertical="center" wrapText="1" shrinkToFit="1"/>
    </xf>
    <xf numFmtId="41" fontId="0" fillId="25" borderId="30" xfId="0" applyNumberFormat="1" applyFont="1" applyFill="1" applyBorder="1" applyAlignment="1">
      <alignment horizontal="right" vertical="center" shrinkToFit="1"/>
    </xf>
    <xf numFmtId="0" fontId="0" fillId="8" borderId="34" xfId="0" applyFill="1" applyBorder="1" applyAlignment="1">
      <alignment horizontal="center" vertical="center" wrapText="1" shrinkToFit="1"/>
    </xf>
    <xf numFmtId="179" fontId="0" fillId="0" borderId="38" xfId="0" applyNumberFormat="1" applyFont="1" applyBorder="1" applyAlignment="1">
      <alignment horizontal="center" vertical="center" shrinkToFi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금액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테두리(실선)" xfId="60"/>
    <cellStyle name="Hyperlink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2"/>
  <sheetViews>
    <sheetView showGridLines="0" showZeros="0" tabSelected="1" workbookViewId="0" topLeftCell="A1">
      <selection activeCell="AP14" sqref="AP14"/>
    </sheetView>
  </sheetViews>
  <sheetFormatPr defaultColWidth="9.33203125" defaultRowHeight="11.25"/>
  <cols>
    <col min="1" max="1" width="2.83203125" style="4" customWidth="1"/>
    <col min="2" max="7" width="3.66015625" style="4" customWidth="1"/>
    <col min="8" max="8" width="5.16015625" style="4" customWidth="1"/>
    <col min="9" max="14" width="3.66015625" style="4" customWidth="1"/>
    <col min="15" max="15" width="5.33203125" style="4" customWidth="1"/>
    <col min="16" max="18" width="3.66015625" style="4" customWidth="1"/>
    <col min="19" max="19" width="3.5" style="4" customWidth="1"/>
    <col min="20" max="20" width="3.83203125" style="4" customWidth="1"/>
    <col min="21" max="33" width="3.5" style="4" customWidth="1"/>
    <col min="34" max="36" width="3.33203125" style="4" customWidth="1"/>
    <col min="37" max="39" width="3.66015625" style="4" customWidth="1"/>
    <col min="40" max="16384" width="9.33203125" style="4" customWidth="1"/>
  </cols>
  <sheetData>
    <row r="1" spans="1:2" s="3" customFormat="1" ht="13.5">
      <c r="A1" s="1"/>
      <c r="B1" s="2"/>
    </row>
    <row r="2" s="3" customFormat="1" ht="30" customHeight="1"/>
    <row r="3" s="3" customFormat="1" ht="13.5"/>
    <row r="5" spans="2:38" ht="12" thickBot="1">
      <c r="B5" t="s">
        <v>72</v>
      </c>
      <c r="AL5" s="5" t="s">
        <v>6</v>
      </c>
    </row>
    <row r="6" spans="2:39" ht="16.5" customHeight="1">
      <c r="B6" s="6" t="s">
        <v>7</v>
      </c>
      <c r="C6" s="6"/>
      <c r="D6" s="6"/>
      <c r="E6" s="7"/>
      <c r="F6" s="8"/>
      <c r="G6" s="8"/>
      <c r="H6" s="9"/>
      <c r="I6" s="10" t="s">
        <v>8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13" t="s">
        <v>73</v>
      </c>
      <c r="AE6" s="13"/>
      <c r="AF6" s="13"/>
      <c r="AG6" s="13"/>
      <c r="AH6" s="13"/>
      <c r="AI6" s="14"/>
      <c r="AJ6" s="14"/>
      <c r="AK6" s="14"/>
      <c r="AL6" s="14"/>
      <c r="AM6" s="15"/>
    </row>
    <row r="7" spans="2:39" ht="16.5" customHeight="1" thickBot="1">
      <c r="B7" s="16"/>
      <c r="C7" s="16"/>
      <c r="D7" s="16"/>
      <c r="E7" s="17"/>
      <c r="F7" s="18"/>
      <c r="G7" s="18"/>
      <c r="H7" s="19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2"/>
      <c r="AD7" s="23" t="s">
        <v>9</v>
      </c>
      <c r="AE7" s="23"/>
      <c r="AF7" s="23"/>
      <c r="AG7" s="23"/>
      <c r="AH7" s="23"/>
      <c r="AI7" s="24"/>
      <c r="AJ7" s="24"/>
      <c r="AK7" s="24"/>
      <c r="AL7" s="24"/>
      <c r="AM7" s="25"/>
    </row>
    <row r="8" spans="2:29" ht="9.75" customHeight="1">
      <c r="B8" s="26"/>
      <c r="C8" s="26"/>
      <c r="D8" s="26"/>
      <c r="E8" s="27"/>
      <c r="F8" s="27"/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7"/>
      <c r="X8" s="26"/>
      <c r="Y8" s="26"/>
      <c r="Z8" s="27"/>
      <c r="AA8" s="27"/>
      <c r="AB8" s="27"/>
      <c r="AC8" s="27"/>
    </row>
    <row r="9" spans="2:47" ht="6.7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  <c r="Y9" s="30"/>
      <c r="Z9" s="30"/>
      <c r="AA9" s="30"/>
      <c r="AB9" s="30"/>
      <c r="AC9" s="30"/>
      <c r="AD9" s="30"/>
      <c r="AE9" s="30"/>
      <c r="AF9" s="30"/>
      <c r="AG9" s="31"/>
      <c r="AH9" s="30"/>
      <c r="AI9" s="30"/>
      <c r="AJ9" s="30"/>
      <c r="AK9" s="30"/>
      <c r="AL9" s="32"/>
      <c r="AM9" s="32"/>
      <c r="AN9" s="33"/>
      <c r="AO9" s="33"/>
      <c r="AP9" s="33"/>
      <c r="AQ9" s="33"/>
      <c r="AR9" s="33"/>
      <c r="AS9" s="33"/>
      <c r="AT9" s="33"/>
      <c r="AU9" s="33"/>
    </row>
    <row r="10" spans="2:39" ht="14.25" customHeight="1">
      <c r="B10" s="34" t="s">
        <v>10</v>
      </c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36"/>
      <c r="N10" s="36"/>
      <c r="O10" s="37"/>
      <c r="P10" s="37"/>
      <c r="Q10" s="37"/>
      <c r="R10" s="37"/>
      <c r="S10" s="37"/>
      <c r="T10" s="37"/>
      <c r="U10" s="37"/>
      <c r="V10" s="35"/>
      <c r="W10" s="36"/>
      <c r="X10" s="36"/>
      <c r="Y10" s="36"/>
      <c r="Z10" s="37"/>
      <c r="AA10" s="37"/>
      <c r="AB10" s="37"/>
      <c r="AC10" s="35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2:39" ht="18" customHeight="1">
      <c r="B11" s="39" t="s">
        <v>11</v>
      </c>
      <c r="C11" s="40"/>
      <c r="D11" s="40" t="s">
        <v>12</v>
      </c>
      <c r="E11" s="40"/>
      <c r="F11" s="40" t="s">
        <v>13</v>
      </c>
      <c r="G11" s="40"/>
      <c r="H11" s="41" t="s">
        <v>14</v>
      </c>
      <c r="I11" s="40" t="s">
        <v>15</v>
      </c>
      <c r="J11" s="40"/>
      <c r="K11" s="40"/>
      <c r="L11" s="40" t="s">
        <v>16</v>
      </c>
      <c r="M11" s="40"/>
      <c r="N11" s="40"/>
      <c r="O11" s="41" t="s">
        <v>17</v>
      </c>
      <c r="P11" s="42" t="s">
        <v>18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</row>
    <row r="12" spans="2:39" ht="30" customHeight="1">
      <c r="B12" s="39"/>
      <c r="C12" s="40"/>
      <c r="D12" s="40"/>
      <c r="E12" s="40"/>
      <c r="F12" s="40"/>
      <c r="G12" s="40"/>
      <c r="H12" s="41"/>
      <c r="I12" s="40"/>
      <c r="J12" s="40"/>
      <c r="K12" s="40"/>
      <c r="L12" s="40"/>
      <c r="M12" s="40"/>
      <c r="N12" s="40"/>
      <c r="O12" s="41"/>
      <c r="P12" s="44" t="s">
        <v>19</v>
      </c>
      <c r="Q12" s="45"/>
      <c r="R12" s="46"/>
      <c r="S12" s="47" t="s">
        <v>20</v>
      </c>
      <c r="T12" s="48"/>
      <c r="U12" s="49"/>
      <c r="V12" s="44" t="s">
        <v>21</v>
      </c>
      <c r="W12" s="45"/>
      <c r="X12" s="46"/>
      <c r="Y12" s="44" t="s">
        <v>22</v>
      </c>
      <c r="Z12" s="45"/>
      <c r="AA12" s="46"/>
      <c r="AB12" s="44" t="s">
        <v>23</v>
      </c>
      <c r="AC12" s="45"/>
      <c r="AD12" s="46"/>
      <c r="AE12" s="44" t="s">
        <v>24</v>
      </c>
      <c r="AF12" s="45"/>
      <c r="AG12" s="46"/>
      <c r="AH12" s="50" t="s">
        <v>25</v>
      </c>
      <c r="AI12" s="45"/>
      <c r="AJ12" s="45"/>
      <c r="AK12" s="50" t="s">
        <v>26</v>
      </c>
      <c r="AL12" s="45"/>
      <c r="AM12" s="45"/>
    </row>
    <row r="13" spans="2:39" ht="30" customHeight="1">
      <c r="B13" s="51"/>
      <c r="C13" s="52"/>
      <c r="D13" s="52"/>
      <c r="E13" s="52"/>
      <c r="F13" s="52"/>
      <c r="G13" s="52"/>
      <c r="H13" s="53"/>
      <c r="I13" s="52"/>
      <c r="J13" s="52"/>
      <c r="K13" s="52"/>
      <c r="L13" s="52"/>
      <c r="M13" s="52"/>
      <c r="N13" s="52"/>
      <c r="O13" s="53"/>
      <c r="P13" s="54"/>
      <c r="Q13" s="55"/>
      <c r="R13" s="51"/>
      <c r="S13" s="47" t="s">
        <v>27</v>
      </c>
      <c r="T13" s="48"/>
      <c r="U13" s="49"/>
      <c r="V13" s="54"/>
      <c r="W13" s="55"/>
      <c r="X13" s="51"/>
      <c r="Y13" s="54"/>
      <c r="Z13" s="55"/>
      <c r="AA13" s="51"/>
      <c r="AB13" s="54"/>
      <c r="AC13" s="55"/>
      <c r="AD13" s="51"/>
      <c r="AE13" s="54"/>
      <c r="AF13" s="55"/>
      <c r="AG13" s="51"/>
      <c r="AH13" s="54"/>
      <c r="AI13" s="55"/>
      <c r="AJ13" s="55"/>
      <c r="AK13" s="54"/>
      <c r="AL13" s="55"/>
      <c r="AM13" s="55"/>
    </row>
    <row r="14" spans="2:39" ht="19.5" customHeight="1">
      <c r="B14" s="56">
        <v>1230</v>
      </c>
      <c r="C14" s="57"/>
      <c r="D14" s="56" t="s">
        <v>28</v>
      </c>
      <c r="E14" s="57"/>
      <c r="F14" s="56" t="s">
        <v>29</v>
      </c>
      <c r="G14" s="57"/>
      <c r="H14" s="58" t="s">
        <v>30</v>
      </c>
      <c r="I14" s="59">
        <v>50000</v>
      </c>
      <c r="J14" s="60"/>
      <c r="K14" s="61"/>
      <c r="L14" s="59">
        <v>40000</v>
      </c>
      <c r="M14" s="60"/>
      <c r="N14" s="61"/>
      <c r="O14" s="62">
        <f>IF(I14="","",L14/I14)</f>
        <v>0.8</v>
      </c>
      <c r="P14" s="59">
        <v>15000000</v>
      </c>
      <c r="Q14" s="60"/>
      <c r="R14" s="61"/>
      <c r="S14" s="63">
        <v>0</v>
      </c>
      <c r="T14" s="63"/>
      <c r="U14" s="63"/>
      <c r="V14" s="59">
        <v>9000000</v>
      </c>
      <c r="W14" s="60"/>
      <c r="X14" s="61"/>
      <c r="Y14" s="59">
        <v>1000000</v>
      </c>
      <c r="Z14" s="60"/>
      <c r="AA14" s="61"/>
      <c r="AB14" s="59">
        <v>800000</v>
      </c>
      <c r="AC14" s="60"/>
      <c r="AD14" s="61"/>
      <c r="AE14" s="59">
        <v>850000</v>
      </c>
      <c r="AF14" s="60"/>
      <c r="AG14" s="61"/>
      <c r="AH14" s="59">
        <v>200000</v>
      </c>
      <c r="AI14" s="60"/>
      <c r="AJ14" s="61"/>
      <c r="AK14" s="64">
        <f>P14+S14+SUM(V14:AJ15)</f>
        <v>26850000</v>
      </c>
      <c r="AL14" s="65"/>
      <c r="AM14" s="65"/>
    </row>
    <row r="15" spans="2:39" ht="19.5" customHeight="1">
      <c r="B15" s="66"/>
      <c r="C15" s="67"/>
      <c r="D15" s="66"/>
      <c r="E15" s="67"/>
      <c r="F15" s="66"/>
      <c r="G15" s="67"/>
      <c r="H15" s="68"/>
      <c r="I15" s="69"/>
      <c r="J15" s="70"/>
      <c r="K15" s="71"/>
      <c r="L15" s="69"/>
      <c r="M15" s="70"/>
      <c r="N15" s="71"/>
      <c r="O15" s="72"/>
      <c r="P15" s="69"/>
      <c r="Q15" s="70"/>
      <c r="R15" s="71"/>
      <c r="S15" s="63">
        <v>0</v>
      </c>
      <c r="T15" s="63"/>
      <c r="U15" s="63"/>
      <c r="V15" s="69"/>
      <c r="W15" s="70"/>
      <c r="X15" s="71"/>
      <c r="Y15" s="69"/>
      <c r="Z15" s="70"/>
      <c r="AA15" s="71"/>
      <c r="AB15" s="69"/>
      <c r="AC15" s="70"/>
      <c r="AD15" s="71"/>
      <c r="AE15" s="69"/>
      <c r="AF15" s="70"/>
      <c r="AG15" s="71"/>
      <c r="AH15" s="69"/>
      <c r="AI15" s="70"/>
      <c r="AJ15" s="71"/>
      <c r="AK15" s="73"/>
      <c r="AL15" s="74"/>
      <c r="AM15" s="74"/>
    </row>
    <row r="16" spans="2:39" ht="19.5" customHeight="1">
      <c r="B16" s="56">
        <v>4560</v>
      </c>
      <c r="C16" s="57"/>
      <c r="D16" s="56" t="s">
        <v>28</v>
      </c>
      <c r="E16" s="57"/>
      <c r="F16" s="56" t="s">
        <v>29</v>
      </c>
      <c r="G16" s="57"/>
      <c r="H16" s="58" t="s">
        <v>30</v>
      </c>
      <c r="I16" s="59">
        <v>45000</v>
      </c>
      <c r="J16" s="60"/>
      <c r="K16" s="61"/>
      <c r="L16" s="59">
        <v>41400</v>
      </c>
      <c r="M16" s="60"/>
      <c r="N16" s="61"/>
      <c r="O16" s="62">
        <f>IF(I16="","",L16/I16)</f>
        <v>0.92</v>
      </c>
      <c r="P16" s="59">
        <v>20000000</v>
      </c>
      <c r="Q16" s="60"/>
      <c r="R16" s="61"/>
      <c r="S16" s="63">
        <v>0</v>
      </c>
      <c r="T16" s="63"/>
      <c r="U16" s="63"/>
      <c r="V16" s="59">
        <v>10000000</v>
      </c>
      <c r="W16" s="60"/>
      <c r="X16" s="61"/>
      <c r="Y16" s="59">
        <v>1200000</v>
      </c>
      <c r="Z16" s="60"/>
      <c r="AA16" s="61"/>
      <c r="AB16" s="59">
        <v>500000</v>
      </c>
      <c r="AC16" s="60"/>
      <c r="AD16" s="61"/>
      <c r="AE16" s="59">
        <v>900000</v>
      </c>
      <c r="AF16" s="60"/>
      <c r="AG16" s="61"/>
      <c r="AH16" s="59">
        <v>400000</v>
      </c>
      <c r="AI16" s="60"/>
      <c r="AJ16" s="61"/>
      <c r="AK16" s="64">
        <f>P16+S16+SUM(V16:AJ17)</f>
        <v>33000000</v>
      </c>
      <c r="AL16" s="65"/>
      <c r="AM16" s="65"/>
    </row>
    <row r="17" spans="2:39" ht="19.5" customHeight="1">
      <c r="B17" s="66"/>
      <c r="C17" s="67"/>
      <c r="D17" s="66"/>
      <c r="E17" s="67"/>
      <c r="F17" s="66"/>
      <c r="G17" s="67"/>
      <c r="H17" s="68"/>
      <c r="I17" s="69"/>
      <c r="J17" s="70"/>
      <c r="K17" s="71"/>
      <c r="L17" s="69"/>
      <c r="M17" s="70"/>
      <c r="N17" s="71"/>
      <c r="O17" s="72"/>
      <c r="P17" s="69"/>
      <c r="Q17" s="70"/>
      <c r="R17" s="71"/>
      <c r="S17" s="63">
        <v>0</v>
      </c>
      <c r="T17" s="63"/>
      <c r="U17" s="63"/>
      <c r="V17" s="69"/>
      <c r="W17" s="70"/>
      <c r="X17" s="71"/>
      <c r="Y17" s="69"/>
      <c r="Z17" s="70"/>
      <c r="AA17" s="71"/>
      <c r="AB17" s="69"/>
      <c r="AC17" s="70"/>
      <c r="AD17" s="71"/>
      <c r="AE17" s="69"/>
      <c r="AF17" s="70"/>
      <c r="AG17" s="71"/>
      <c r="AH17" s="69"/>
      <c r="AI17" s="70"/>
      <c r="AJ17" s="71"/>
      <c r="AK17" s="73"/>
      <c r="AL17" s="74"/>
      <c r="AM17" s="74"/>
    </row>
    <row r="18" spans="2:41" ht="19.5" customHeight="1">
      <c r="B18" s="56">
        <v>7890</v>
      </c>
      <c r="C18" s="57"/>
      <c r="D18" s="56" t="s">
        <v>31</v>
      </c>
      <c r="E18" s="57"/>
      <c r="F18" s="56" t="s">
        <v>32</v>
      </c>
      <c r="G18" s="57"/>
      <c r="H18" s="58" t="s">
        <v>30</v>
      </c>
      <c r="I18" s="59">
        <v>80000</v>
      </c>
      <c r="J18" s="60"/>
      <c r="K18" s="61"/>
      <c r="L18" s="59">
        <v>76800</v>
      </c>
      <c r="M18" s="60"/>
      <c r="N18" s="61"/>
      <c r="O18" s="62">
        <f>IF(I18="","",L18/I18)</f>
        <v>0.96</v>
      </c>
      <c r="P18" s="59">
        <v>0</v>
      </c>
      <c r="Q18" s="60"/>
      <c r="R18" s="61"/>
      <c r="S18" s="63">
        <v>12000000</v>
      </c>
      <c r="T18" s="63"/>
      <c r="U18" s="63"/>
      <c r="V18" s="59">
        <v>7300000</v>
      </c>
      <c r="W18" s="60"/>
      <c r="X18" s="61"/>
      <c r="Y18" s="59">
        <v>0</v>
      </c>
      <c r="Z18" s="60"/>
      <c r="AA18" s="61"/>
      <c r="AB18" s="59">
        <v>0</v>
      </c>
      <c r="AC18" s="60"/>
      <c r="AD18" s="61"/>
      <c r="AE18" s="59">
        <v>0</v>
      </c>
      <c r="AF18" s="60"/>
      <c r="AG18" s="61"/>
      <c r="AH18" s="59">
        <v>700000</v>
      </c>
      <c r="AI18" s="60"/>
      <c r="AJ18" s="61"/>
      <c r="AK18" s="64">
        <f>P18+S18+SUM(V18:AJ19)</f>
        <v>20000000</v>
      </c>
      <c r="AL18" s="65"/>
      <c r="AM18" s="65"/>
      <c r="AN18" s="75"/>
      <c r="AO18" s="76"/>
    </row>
    <row r="19" spans="2:41" ht="19.5" customHeight="1">
      <c r="B19" s="66"/>
      <c r="C19" s="67"/>
      <c r="D19" s="66"/>
      <c r="E19" s="67"/>
      <c r="F19" s="66"/>
      <c r="G19" s="67"/>
      <c r="H19" s="68"/>
      <c r="I19" s="69"/>
      <c r="J19" s="70"/>
      <c r="K19" s="71"/>
      <c r="L19" s="69"/>
      <c r="M19" s="70"/>
      <c r="N19" s="71"/>
      <c r="O19" s="72"/>
      <c r="P19" s="69"/>
      <c r="Q19" s="70"/>
      <c r="R19" s="71"/>
      <c r="S19" s="63">
        <v>8800000</v>
      </c>
      <c r="T19" s="63"/>
      <c r="U19" s="63"/>
      <c r="V19" s="69"/>
      <c r="W19" s="70"/>
      <c r="X19" s="71"/>
      <c r="Y19" s="69"/>
      <c r="Z19" s="70"/>
      <c r="AA19" s="71"/>
      <c r="AB19" s="69"/>
      <c r="AC19" s="70"/>
      <c r="AD19" s="71"/>
      <c r="AE19" s="69"/>
      <c r="AF19" s="70"/>
      <c r="AG19" s="71"/>
      <c r="AH19" s="69"/>
      <c r="AI19" s="70"/>
      <c r="AJ19" s="71"/>
      <c r="AK19" s="73"/>
      <c r="AL19" s="74"/>
      <c r="AM19" s="74"/>
      <c r="AN19" s="76"/>
      <c r="AO19" s="76"/>
    </row>
    <row r="20" spans="2:41" ht="19.5" customHeight="1">
      <c r="B20" s="56">
        <v>3210</v>
      </c>
      <c r="C20" s="57"/>
      <c r="D20" s="56" t="s">
        <v>28</v>
      </c>
      <c r="E20" s="57"/>
      <c r="F20" s="56" t="s">
        <v>32</v>
      </c>
      <c r="G20" s="57"/>
      <c r="H20" s="58" t="s">
        <v>30</v>
      </c>
      <c r="I20" s="59">
        <v>0</v>
      </c>
      <c r="J20" s="60"/>
      <c r="K20" s="61"/>
      <c r="L20" s="59">
        <v>0</v>
      </c>
      <c r="M20" s="60"/>
      <c r="N20" s="61"/>
      <c r="O20" s="62">
        <v>1</v>
      </c>
      <c r="P20" s="59">
        <v>0</v>
      </c>
      <c r="Q20" s="60"/>
      <c r="R20" s="61"/>
      <c r="S20" s="63">
        <v>2000000</v>
      </c>
      <c r="T20" s="63"/>
      <c r="U20" s="63"/>
      <c r="V20" s="59">
        <v>5600000</v>
      </c>
      <c r="W20" s="60"/>
      <c r="X20" s="61"/>
      <c r="Y20" s="59">
        <v>0</v>
      </c>
      <c r="Z20" s="60"/>
      <c r="AA20" s="61"/>
      <c r="AB20" s="59">
        <v>0</v>
      </c>
      <c r="AC20" s="60"/>
      <c r="AD20" s="61"/>
      <c r="AE20" s="59">
        <v>0</v>
      </c>
      <c r="AF20" s="60"/>
      <c r="AG20" s="61"/>
      <c r="AH20" s="59">
        <v>200000</v>
      </c>
      <c r="AI20" s="60"/>
      <c r="AJ20" s="61"/>
      <c r="AK20" s="64">
        <f>P20+S20+SUM(V20:AJ21)</f>
        <v>7800000</v>
      </c>
      <c r="AL20" s="65"/>
      <c r="AM20" s="65"/>
      <c r="AN20" s="76"/>
      <c r="AO20" s="76"/>
    </row>
    <row r="21" spans="2:41" ht="19.5" customHeight="1">
      <c r="B21" s="66"/>
      <c r="C21" s="67"/>
      <c r="D21" s="66"/>
      <c r="E21" s="67"/>
      <c r="F21" s="66"/>
      <c r="G21" s="67"/>
      <c r="H21" s="68"/>
      <c r="I21" s="69"/>
      <c r="J21" s="70"/>
      <c r="K21" s="71"/>
      <c r="L21" s="69"/>
      <c r="M21" s="70"/>
      <c r="N21" s="71"/>
      <c r="O21" s="72"/>
      <c r="P21" s="69"/>
      <c r="Q21" s="70"/>
      <c r="R21" s="71"/>
      <c r="S21" s="63">
        <v>1488000</v>
      </c>
      <c r="T21" s="63"/>
      <c r="U21" s="63"/>
      <c r="V21" s="69"/>
      <c r="W21" s="70"/>
      <c r="X21" s="71"/>
      <c r="Y21" s="69"/>
      <c r="Z21" s="70"/>
      <c r="AA21" s="71"/>
      <c r="AB21" s="69"/>
      <c r="AC21" s="70"/>
      <c r="AD21" s="71"/>
      <c r="AE21" s="69"/>
      <c r="AF21" s="70"/>
      <c r="AG21" s="71"/>
      <c r="AH21" s="69"/>
      <c r="AI21" s="70"/>
      <c r="AJ21" s="71"/>
      <c r="AK21" s="73"/>
      <c r="AL21" s="74"/>
      <c r="AM21" s="74"/>
      <c r="AN21" s="76"/>
      <c r="AO21" s="76"/>
    </row>
    <row r="22" spans="2:41" ht="19.5" customHeight="1">
      <c r="B22" s="56">
        <v>6540</v>
      </c>
      <c r="C22" s="57"/>
      <c r="D22" s="56" t="s">
        <v>28</v>
      </c>
      <c r="E22" s="57"/>
      <c r="F22" s="56" t="s">
        <v>33</v>
      </c>
      <c r="G22" s="57"/>
      <c r="H22" s="58" t="s">
        <v>30</v>
      </c>
      <c r="I22" s="59">
        <v>0</v>
      </c>
      <c r="J22" s="60"/>
      <c r="K22" s="61"/>
      <c r="L22" s="59">
        <v>0</v>
      </c>
      <c r="M22" s="60"/>
      <c r="N22" s="61"/>
      <c r="O22" s="62">
        <v>0.5</v>
      </c>
      <c r="P22" s="59">
        <v>0</v>
      </c>
      <c r="Q22" s="60"/>
      <c r="R22" s="61"/>
      <c r="S22" s="63">
        <v>15000000</v>
      </c>
      <c r="T22" s="63"/>
      <c r="U22" s="63"/>
      <c r="V22" s="59">
        <v>4500000</v>
      </c>
      <c r="W22" s="60"/>
      <c r="X22" s="61"/>
      <c r="Y22" s="59">
        <v>0</v>
      </c>
      <c r="Z22" s="60"/>
      <c r="AA22" s="61"/>
      <c r="AB22" s="59">
        <v>0</v>
      </c>
      <c r="AC22" s="60"/>
      <c r="AD22" s="61"/>
      <c r="AE22" s="59">
        <v>0</v>
      </c>
      <c r="AF22" s="60"/>
      <c r="AG22" s="61"/>
      <c r="AH22" s="59">
        <v>500000</v>
      </c>
      <c r="AI22" s="60"/>
      <c r="AJ22" s="61"/>
      <c r="AK22" s="64">
        <f>P22+S22+SUM(V22:AJ23)</f>
        <v>20000000</v>
      </c>
      <c r="AL22" s="65"/>
      <c r="AM22" s="65"/>
      <c r="AN22" s="76"/>
      <c r="AO22" s="76"/>
    </row>
    <row r="23" spans="2:41" ht="19.5" customHeight="1">
      <c r="B23" s="66"/>
      <c r="C23" s="67"/>
      <c r="D23" s="66"/>
      <c r="E23" s="67"/>
      <c r="F23" s="66"/>
      <c r="G23" s="67"/>
      <c r="H23" s="68"/>
      <c r="I23" s="69"/>
      <c r="J23" s="70"/>
      <c r="K23" s="71"/>
      <c r="L23" s="69"/>
      <c r="M23" s="70"/>
      <c r="N23" s="71"/>
      <c r="O23" s="72"/>
      <c r="P23" s="69"/>
      <c r="Q23" s="70"/>
      <c r="R23" s="71"/>
      <c r="S23" s="63">
        <v>10500000</v>
      </c>
      <c r="T23" s="63"/>
      <c r="U23" s="63"/>
      <c r="V23" s="69"/>
      <c r="W23" s="70"/>
      <c r="X23" s="71"/>
      <c r="Y23" s="69"/>
      <c r="Z23" s="70"/>
      <c r="AA23" s="71"/>
      <c r="AB23" s="69"/>
      <c r="AC23" s="70"/>
      <c r="AD23" s="71"/>
      <c r="AE23" s="69"/>
      <c r="AF23" s="70"/>
      <c r="AG23" s="71"/>
      <c r="AH23" s="69"/>
      <c r="AI23" s="70"/>
      <c r="AJ23" s="71"/>
      <c r="AK23" s="73"/>
      <c r="AL23" s="74"/>
      <c r="AM23" s="74"/>
      <c r="AN23" s="76"/>
      <c r="AO23" s="76"/>
    </row>
    <row r="24" spans="2:41" ht="19.5" customHeight="1">
      <c r="B24" s="56">
        <v>9870</v>
      </c>
      <c r="C24" s="57"/>
      <c r="D24" s="56" t="s">
        <v>28</v>
      </c>
      <c r="E24" s="57"/>
      <c r="F24" s="56" t="s">
        <v>29</v>
      </c>
      <c r="G24" s="57"/>
      <c r="H24" s="58" t="s">
        <v>30</v>
      </c>
      <c r="I24" s="59">
        <v>20000</v>
      </c>
      <c r="J24" s="60"/>
      <c r="K24" s="61"/>
      <c r="L24" s="59">
        <v>19000</v>
      </c>
      <c r="M24" s="60"/>
      <c r="N24" s="61"/>
      <c r="O24" s="62">
        <f>IF(I24="","",L24/I24)</f>
        <v>0.95</v>
      </c>
      <c r="P24" s="59">
        <v>9000000</v>
      </c>
      <c r="Q24" s="60"/>
      <c r="R24" s="61"/>
      <c r="S24" s="63"/>
      <c r="T24" s="63"/>
      <c r="U24" s="63"/>
      <c r="V24" s="59">
        <v>4000000</v>
      </c>
      <c r="W24" s="60"/>
      <c r="X24" s="61"/>
      <c r="Y24" s="59">
        <v>500000</v>
      </c>
      <c r="Z24" s="60"/>
      <c r="AA24" s="61"/>
      <c r="AB24" s="59">
        <v>300000</v>
      </c>
      <c r="AC24" s="60"/>
      <c r="AD24" s="61"/>
      <c r="AE24" s="59">
        <v>400000</v>
      </c>
      <c r="AF24" s="60"/>
      <c r="AG24" s="61"/>
      <c r="AH24" s="59">
        <v>200000</v>
      </c>
      <c r="AI24" s="60"/>
      <c r="AJ24" s="61"/>
      <c r="AK24" s="64">
        <f>P24+S24+SUM(V24:AJ25)</f>
        <v>14400000</v>
      </c>
      <c r="AL24" s="65"/>
      <c r="AM24" s="65"/>
      <c r="AN24" s="76"/>
      <c r="AO24" s="76"/>
    </row>
    <row r="25" spans="2:41" ht="19.5" customHeight="1">
      <c r="B25" s="66"/>
      <c r="C25" s="67"/>
      <c r="D25" s="66"/>
      <c r="E25" s="67"/>
      <c r="F25" s="66"/>
      <c r="G25" s="67"/>
      <c r="H25" s="68"/>
      <c r="I25" s="69"/>
      <c r="J25" s="70"/>
      <c r="K25" s="71"/>
      <c r="L25" s="69"/>
      <c r="M25" s="70"/>
      <c r="N25" s="71"/>
      <c r="O25" s="72"/>
      <c r="P25" s="69"/>
      <c r="Q25" s="70"/>
      <c r="R25" s="71"/>
      <c r="S25" s="63"/>
      <c r="T25" s="63"/>
      <c r="U25" s="63"/>
      <c r="V25" s="69"/>
      <c r="W25" s="70"/>
      <c r="X25" s="71"/>
      <c r="Y25" s="69"/>
      <c r="Z25" s="70"/>
      <c r="AA25" s="71"/>
      <c r="AB25" s="69"/>
      <c r="AC25" s="70"/>
      <c r="AD25" s="71"/>
      <c r="AE25" s="69"/>
      <c r="AF25" s="70"/>
      <c r="AG25" s="71"/>
      <c r="AH25" s="69"/>
      <c r="AI25" s="70"/>
      <c r="AJ25" s="71"/>
      <c r="AK25" s="73"/>
      <c r="AL25" s="74"/>
      <c r="AM25" s="74"/>
      <c r="AN25" s="76"/>
      <c r="AO25" s="76"/>
    </row>
    <row r="26" spans="2:41" ht="19.5" customHeight="1">
      <c r="B26" s="56"/>
      <c r="C26" s="57"/>
      <c r="D26" s="56"/>
      <c r="E26" s="57"/>
      <c r="F26" s="56"/>
      <c r="G26" s="57"/>
      <c r="H26" s="58"/>
      <c r="I26" s="59"/>
      <c r="J26" s="60"/>
      <c r="K26" s="61"/>
      <c r="L26" s="59"/>
      <c r="M26" s="60"/>
      <c r="N26" s="61"/>
      <c r="O26" s="62">
        <f>IF(I26="","",L26/I26)</f>
      </c>
      <c r="P26" s="59"/>
      <c r="Q26" s="60"/>
      <c r="R26" s="61"/>
      <c r="S26" s="63"/>
      <c r="T26" s="63"/>
      <c r="U26" s="63"/>
      <c r="V26" s="59"/>
      <c r="W26" s="60"/>
      <c r="X26" s="61"/>
      <c r="Y26" s="59"/>
      <c r="Z26" s="60"/>
      <c r="AA26" s="61"/>
      <c r="AB26" s="59"/>
      <c r="AC26" s="60"/>
      <c r="AD26" s="61"/>
      <c r="AE26" s="59"/>
      <c r="AF26" s="60"/>
      <c r="AG26" s="61"/>
      <c r="AH26" s="59"/>
      <c r="AI26" s="60"/>
      <c r="AJ26" s="61"/>
      <c r="AK26" s="64">
        <f>P26+S26+SUM(V26:AJ27)</f>
        <v>0</v>
      </c>
      <c r="AL26" s="65"/>
      <c r="AM26" s="65"/>
      <c r="AN26" s="76"/>
      <c r="AO26" s="76"/>
    </row>
    <row r="27" spans="2:41" ht="19.5" customHeight="1">
      <c r="B27" s="66"/>
      <c r="C27" s="67"/>
      <c r="D27" s="66"/>
      <c r="E27" s="67"/>
      <c r="F27" s="66"/>
      <c r="G27" s="67"/>
      <c r="H27" s="68"/>
      <c r="I27" s="69"/>
      <c r="J27" s="70"/>
      <c r="K27" s="71"/>
      <c r="L27" s="69"/>
      <c r="M27" s="70"/>
      <c r="N27" s="71"/>
      <c r="O27" s="72"/>
      <c r="P27" s="69"/>
      <c r="Q27" s="70"/>
      <c r="R27" s="71"/>
      <c r="S27" s="63"/>
      <c r="T27" s="63"/>
      <c r="U27" s="63"/>
      <c r="V27" s="69"/>
      <c r="W27" s="70"/>
      <c r="X27" s="71"/>
      <c r="Y27" s="69"/>
      <c r="Z27" s="70"/>
      <c r="AA27" s="71"/>
      <c r="AB27" s="69"/>
      <c r="AC27" s="70"/>
      <c r="AD27" s="71"/>
      <c r="AE27" s="69"/>
      <c r="AF27" s="70"/>
      <c r="AG27" s="71"/>
      <c r="AH27" s="69"/>
      <c r="AI27" s="70"/>
      <c r="AJ27" s="71"/>
      <c r="AK27" s="73"/>
      <c r="AL27" s="74"/>
      <c r="AM27" s="74"/>
      <c r="AN27" s="76"/>
      <c r="AO27" s="76"/>
    </row>
    <row r="28" spans="2:41" ht="19.5" customHeight="1">
      <c r="B28" s="56"/>
      <c r="C28" s="57"/>
      <c r="D28" s="56"/>
      <c r="E28" s="57"/>
      <c r="F28" s="56"/>
      <c r="G28" s="57"/>
      <c r="H28" s="58"/>
      <c r="I28" s="59"/>
      <c r="J28" s="60"/>
      <c r="K28" s="61"/>
      <c r="L28" s="59"/>
      <c r="M28" s="60"/>
      <c r="N28" s="61"/>
      <c r="O28" s="62">
        <f>IF(I28="","",L28/I28)</f>
      </c>
      <c r="P28" s="59"/>
      <c r="Q28" s="60"/>
      <c r="R28" s="61"/>
      <c r="S28" s="63"/>
      <c r="T28" s="63"/>
      <c r="U28" s="63"/>
      <c r="V28" s="59"/>
      <c r="W28" s="60"/>
      <c r="X28" s="61"/>
      <c r="Y28" s="59"/>
      <c r="Z28" s="60"/>
      <c r="AA28" s="61"/>
      <c r="AB28" s="59"/>
      <c r="AC28" s="60"/>
      <c r="AD28" s="61"/>
      <c r="AE28" s="59"/>
      <c r="AF28" s="60"/>
      <c r="AG28" s="61"/>
      <c r="AH28" s="59"/>
      <c r="AI28" s="60"/>
      <c r="AJ28" s="61"/>
      <c r="AK28" s="64">
        <f>P28+S28+SUM(V28:AJ29)</f>
        <v>0</v>
      </c>
      <c r="AL28" s="65"/>
      <c r="AM28" s="65"/>
      <c r="AN28" s="76"/>
      <c r="AO28" s="76"/>
    </row>
    <row r="29" spans="2:41" ht="19.5" customHeight="1">
      <c r="B29" s="66"/>
      <c r="C29" s="67"/>
      <c r="D29" s="66"/>
      <c r="E29" s="67"/>
      <c r="F29" s="66"/>
      <c r="G29" s="67"/>
      <c r="H29" s="68"/>
      <c r="I29" s="69"/>
      <c r="J29" s="70"/>
      <c r="K29" s="71"/>
      <c r="L29" s="69"/>
      <c r="M29" s="70"/>
      <c r="N29" s="71"/>
      <c r="O29" s="72"/>
      <c r="P29" s="69"/>
      <c r="Q29" s="70"/>
      <c r="R29" s="71"/>
      <c r="S29" s="63"/>
      <c r="T29" s="63"/>
      <c r="U29" s="63"/>
      <c r="V29" s="69"/>
      <c r="W29" s="70"/>
      <c r="X29" s="71"/>
      <c r="Y29" s="69"/>
      <c r="Z29" s="70"/>
      <c r="AA29" s="71"/>
      <c r="AB29" s="69"/>
      <c r="AC29" s="70"/>
      <c r="AD29" s="71"/>
      <c r="AE29" s="69"/>
      <c r="AF29" s="70"/>
      <c r="AG29" s="71"/>
      <c r="AH29" s="69"/>
      <c r="AI29" s="70"/>
      <c r="AJ29" s="71"/>
      <c r="AK29" s="73"/>
      <c r="AL29" s="74"/>
      <c r="AM29" s="74"/>
      <c r="AN29" s="76"/>
      <c r="AO29" s="76"/>
    </row>
    <row r="30" spans="2:41" ht="19.5" customHeight="1">
      <c r="B30" s="56"/>
      <c r="C30" s="57"/>
      <c r="D30" s="56"/>
      <c r="E30" s="57"/>
      <c r="F30" s="56"/>
      <c r="G30" s="57"/>
      <c r="H30" s="58"/>
      <c r="I30" s="59"/>
      <c r="J30" s="60"/>
      <c r="K30" s="61"/>
      <c r="L30" s="59"/>
      <c r="M30" s="60"/>
      <c r="N30" s="61"/>
      <c r="O30" s="62">
        <f>IF(I30="","",L30/I30)</f>
      </c>
      <c r="P30" s="59"/>
      <c r="Q30" s="60"/>
      <c r="R30" s="61"/>
      <c r="S30" s="63"/>
      <c r="T30" s="63"/>
      <c r="U30" s="63"/>
      <c r="V30" s="59"/>
      <c r="W30" s="60"/>
      <c r="X30" s="61"/>
      <c r="Y30" s="59"/>
      <c r="Z30" s="60"/>
      <c r="AA30" s="61"/>
      <c r="AB30" s="59"/>
      <c r="AC30" s="60"/>
      <c r="AD30" s="61"/>
      <c r="AE30" s="59"/>
      <c r="AF30" s="60"/>
      <c r="AG30" s="61"/>
      <c r="AH30" s="59"/>
      <c r="AI30" s="60"/>
      <c r="AJ30" s="61"/>
      <c r="AK30" s="64">
        <f>P30+S30+SUM(V30:AJ31)</f>
        <v>0</v>
      </c>
      <c r="AL30" s="65"/>
      <c r="AM30" s="65"/>
      <c r="AN30" s="76"/>
      <c r="AO30" s="76"/>
    </row>
    <row r="31" spans="2:41" ht="19.5" customHeight="1">
      <c r="B31" s="66"/>
      <c r="C31" s="67"/>
      <c r="D31" s="66"/>
      <c r="E31" s="67"/>
      <c r="F31" s="66"/>
      <c r="G31" s="67"/>
      <c r="H31" s="68"/>
      <c r="I31" s="69"/>
      <c r="J31" s="70"/>
      <c r="K31" s="71"/>
      <c r="L31" s="69"/>
      <c r="M31" s="70"/>
      <c r="N31" s="71"/>
      <c r="O31" s="72"/>
      <c r="P31" s="69"/>
      <c r="Q31" s="70"/>
      <c r="R31" s="71"/>
      <c r="S31" s="63"/>
      <c r="T31" s="63"/>
      <c r="U31" s="63"/>
      <c r="V31" s="69"/>
      <c r="W31" s="70"/>
      <c r="X31" s="71"/>
      <c r="Y31" s="69"/>
      <c r="Z31" s="70"/>
      <c r="AA31" s="71"/>
      <c r="AB31" s="69"/>
      <c r="AC31" s="70"/>
      <c r="AD31" s="71"/>
      <c r="AE31" s="69"/>
      <c r="AF31" s="70"/>
      <c r="AG31" s="71"/>
      <c r="AH31" s="69"/>
      <c r="AI31" s="70"/>
      <c r="AJ31" s="71"/>
      <c r="AK31" s="73"/>
      <c r="AL31" s="74"/>
      <c r="AM31" s="74"/>
      <c r="AN31" s="76"/>
      <c r="AO31" s="76"/>
    </row>
    <row r="32" spans="2:41" ht="19.5" customHeight="1">
      <c r="B32" s="56"/>
      <c r="C32" s="57"/>
      <c r="D32" s="56"/>
      <c r="E32" s="57"/>
      <c r="F32" s="56"/>
      <c r="G32" s="57"/>
      <c r="H32" s="58"/>
      <c r="I32" s="59"/>
      <c r="J32" s="60"/>
      <c r="K32" s="61"/>
      <c r="L32" s="59"/>
      <c r="M32" s="60"/>
      <c r="N32" s="61"/>
      <c r="O32" s="62">
        <f>IF(I32="","",L32/I32)</f>
      </c>
      <c r="P32" s="59"/>
      <c r="Q32" s="60"/>
      <c r="R32" s="61"/>
      <c r="S32" s="63"/>
      <c r="T32" s="63"/>
      <c r="U32" s="63"/>
      <c r="V32" s="59"/>
      <c r="W32" s="60"/>
      <c r="X32" s="61"/>
      <c r="Y32" s="59"/>
      <c r="Z32" s="60"/>
      <c r="AA32" s="61"/>
      <c r="AB32" s="59"/>
      <c r="AC32" s="60"/>
      <c r="AD32" s="61"/>
      <c r="AE32" s="59"/>
      <c r="AF32" s="60"/>
      <c r="AG32" s="61"/>
      <c r="AH32" s="59"/>
      <c r="AI32" s="60"/>
      <c r="AJ32" s="61"/>
      <c r="AK32" s="64">
        <f>P32+S32+SUM(V32:AJ33)</f>
        <v>0</v>
      </c>
      <c r="AL32" s="65"/>
      <c r="AM32" s="65"/>
      <c r="AN32" s="76"/>
      <c r="AO32" s="76"/>
    </row>
    <row r="33" spans="2:41" ht="19.5" customHeight="1">
      <c r="B33" s="66"/>
      <c r="C33" s="67"/>
      <c r="D33" s="66"/>
      <c r="E33" s="67"/>
      <c r="F33" s="66"/>
      <c r="G33" s="67"/>
      <c r="H33" s="68"/>
      <c r="I33" s="69"/>
      <c r="J33" s="70"/>
      <c r="K33" s="71"/>
      <c r="L33" s="69"/>
      <c r="M33" s="70"/>
      <c r="N33" s="71"/>
      <c r="O33" s="72"/>
      <c r="P33" s="69"/>
      <c r="Q33" s="70"/>
      <c r="R33" s="71"/>
      <c r="S33" s="63"/>
      <c r="T33" s="63"/>
      <c r="U33" s="63"/>
      <c r="V33" s="69"/>
      <c r="W33" s="70"/>
      <c r="X33" s="71"/>
      <c r="Y33" s="69"/>
      <c r="Z33" s="70"/>
      <c r="AA33" s="71"/>
      <c r="AB33" s="69"/>
      <c r="AC33" s="70"/>
      <c r="AD33" s="71"/>
      <c r="AE33" s="69"/>
      <c r="AF33" s="70"/>
      <c r="AG33" s="71"/>
      <c r="AH33" s="69"/>
      <c r="AI33" s="70"/>
      <c r="AJ33" s="71"/>
      <c r="AK33" s="73"/>
      <c r="AL33" s="74"/>
      <c r="AM33" s="74"/>
      <c r="AN33" s="76"/>
      <c r="AO33" s="76"/>
    </row>
    <row r="34" spans="2:41" ht="19.5" customHeight="1">
      <c r="B34" s="77" t="s">
        <v>34</v>
      </c>
      <c r="C34" s="78"/>
      <c r="D34" s="79"/>
      <c r="E34" s="80"/>
      <c r="F34" s="79"/>
      <c r="G34" s="80"/>
      <c r="H34" s="81"/>
      <c r="I34" s="82"/>
      <c r="J34" s="83"/>
      <c r="K34" s="84"/>
      <c r="L34" s="82"/>
      <c r="M34" s="83"/>
      <c r="N34" s="84"/>
      <c r="O34" s="85"/>
      <c r="P34" s="64">
        <f>SUM(P14:R33)</f>
        <v>44000000</v>
      </c>
      <c r="Q34" s="65"/>
      <c r="R34" s="86"/>
      <c r="S34" s="87">
        <f>S14+S16+S18+S20+S22+S24+S26+S28+S30+S32</f>
        <v>29000000</v>
      </c>
      <c r="T34" s="87"/>
      <c r="U34" s="87"/>
      <c r="V34" s="64">
        <f>SUM(V14:X33)</f>
        <v>40400000</v>
      </c>
      <c r="W34" s="65"/>
      <c r="X34" s="86"/>
      <c r="Y34" s="64">
        <f>SUM(Y14:AA33)</f>
        <v>2700000</v>
      </c>
      <c r="Z34" s="65"/>
      <c r="AA34" s="86"/>
      <c r="AB34" s="64">
        <f>SUM(AB14:AD33)</f>
        <v>1600000</v>
      </c>
      <c r="AC34" s="65"/>
      <c r="AD34" s="86"/>
      <c r="AE34" s="64">
        <f>SUM(AE14:AG33)</f>
        <v>2150000</v>
      </c>
      <c r="AF34" s="65"/>
      <c r="AG34" s="86"/>
      <c r="AH34" s="64">
        <f>SUM(AH14:AJ33)</f>
        <v>2200000</v>
      </c>
      <c r="AI34" s="65"/>
      <c r="AJ34" s="86"/>
      <c r="AK34" s="64">
        <f>SUM(AK14:AM33)</f>
        <v>122050000</v>
      </c>
      <c r="AL34" s="65"/>
      <c r="AM34" s="65"/>
      <c r="AN34" s="76"/>
      <c r="AO34" s="76"/>
    </row>
    <row r="35" spans="2:41" ht="19.5" customHeight="1">
      <c r="B35" s="88"/>
      <c r="C35" s="89"/>
      <c r="D35" s="90"/>
      <c r="E35" s="91"/>
      <c r="F35" s="90"/>
      <c r="G35" s="91"/>
      <c r="H35" s="92"/>
      <c r="I35" s="93"/>
      <c r="J35" s="94"/>
      <c r="K35" s="95"/>
      <c r="L35" s="93"/>
      <c r="M35" s="94"/>
      <c r="N35" s="95"/>
      <c r="O35" s="96"/>
      <c r="P35" s="73"/>
      <c r="Q35" s="74"/>
      <c r="R35" s="97"/>
      <c r="S35" s="87">
        <f>S15+S17+S19+S21+S23+S25+S27+S29+S31+S33</f>
        <v>20788000</v>
      </c>
      <c r="T35" s="87"/>
      <c r="U35" s="87"/>
      <c r="V35" s="73"/>
      <c r="W35" s="74"/>
      <c r="X35" s="97"/>
      <c r="Y35" s="73"/>
      <c r="Z35" s="74"/>
      <c r="AA35" s="97"/>
      <c r="AB35" s="73"/>
      <c r="AC35" s="74"/>
      <c r="AD35" s="97"/>
      <c r="AE35" s="73"/>
      <c r="AF35" s="74"/>
      <c r="AG35" s="97"/>
      <c r="AH35" s="73"/>
      <c r="AI35" s="74"/>
      <c r="AJ35" s="97"/>
      <c r="AK35" s="73"/>
      <c r="AL35" s="74"/>
      <c r="AM35" s="74"/>
      <c r="AN35" s="76"/>
      <c r="AO35" s="76"/>
    </row>
    <row r="36" spans="2:39" ht="9.75" customHeight="1">
      <c r="B36" s="98"/>
      <c r="C36" s="98"/>
      <c r="D36" s="98"/>
      <c r="E36" s="98"/>
      <c r="F36" s="98"/>
      <c r="G36" s="98"/>
      <c r="H36" s="98"/>
      <c r="I36" s="98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00"/>
      <c r="AI36" s="100"/>
      <c r="AJ36" s="99"/>
      <c r="AK36" s="99"/>
      <c r="AL36" s="99"/>
      <c r="AM36" s="99"/>
    </row>
    <row r="37" spans="2:39" ht="30" customHeight="1">
      <c r="B37" s="101" t="s">
        <v>74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3"/>
      <c r="M37" s="103"/>
      <c r="N37" s="103"/>
      <c r="O37" s="104"/>
      <c r="P37" s="104"/>
      <c r="Q37" s="104"/>
      <c r="R37" s="104"/>
      <c r="S37" s="104"/>
      <c r="T37" s="104"/>
      <c r="U37" s="104"/>
      <c r="V37" s="102"/>
      <c r="W37" s="103"/>
      <c r="X37" s="103"/>
      <c r="Y37" s="103"/>
      <c r="Z37" s="104"/>
      <c r="AA37" s="104"/>
      <c r="AB37" s="104"/>
      <c r="AC37" s="102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</row>
    <row r="38" spans="2:39" ht="17.25" customHeight="1">
      <c r="B38" s="106" t="s">
        <v>35</v>
      </c>
      <c r="C38" s="107"/>
      <c r="D38" s="108" t="s">
        <v>36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8" t="s">
        <v>37</v>
      </c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 t="s">
        <v>38</v>
      </c>
      <c r="AC38" s="107"/>
      <c r="AD38" s="107"/>
      <c r="AE38" s="107"/>
      <c r="AF38" s="107" t="s">
        <v>75</v>
      </c>
      <c r="AG38" s="107"/>
      <c r="AH38" s="107"/>
      <c r="AI38" s="107"/>
      <c r="AJ38" s="107" t="s">
        <v>76</v>
      </c>
      <c r="AK38" s="107"/>
      <c r="AL38" s="107"/>
      <c r="AM38" s="109"/>
    </row>
    <row r="39" spans="2:39" ht="51" customHeight="1">
      <c r="B39" s="110"/>
      <c r="C39" s="107"/>
      <c r="D39" s="107" t="s">
        <v>39</v>
      </c>
      <c r="E39" s="107"/>
      <c r="F39" s="107"/>
      <c r="G39" s="107"/>
      <c r="H39" s="107" t="s">
        <v>40</v>
      </c>
      <c r="I39" s="107"/>
      <c r="J39" s="107"/>
      <c r="K39" s="107"/>
      <c r="L39" s="107" t="s">
        <v>41</v>
      </c>
      <c r="M39" s="107"/>
      <c r="N39" s="107"/>
      <c r="O39" s="107"/>
      <c r="P39" s="107" t="s">
        <v>42</v>
      </c>
      <c r="Q39" s="107"/>
      <c r="R39" s="107"/>
      <c r="S39" s="107"/>
      <c r="T39" s="107" t="s">
        <v>43</v>
      </c>
      <c r="U39" s="107"/>
      <c r="V39" s="107"/>
      <c r="W39" s="107"/>
      <c r="X39" s="107" t="s">
        <v>44</v>
      </c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9"/>
    </row>
    <row r="40" spans="2:39" ht="15" customHeight="1">
      <c r="B40" s="111">
        <f>B14</f>
        <v>1230</v>
      </c>
      <c r="C40" s="112"/>
      <c r="D40" s="64">
        <f>IF(O14="",0,O14*(P14+S15))</f>
        <v>12000000</v>
      </c>
      <c r="E40" s="65"/>
      <c r="F40" s="65"/>
      <c r="G40" s="86"/>
      <c r="H40" s="64">
        <f>IF(O14="",0,O14*((AK14-P14-S15)))</f>
        <v>9480000</v>
      </c>
      <c r="I40" s="65"/>
      <c r="J40" s="65"/>
      <c r="K40" s="86"/>
      <c r="L40" s="64">
        <f>SUM(D40:K40)</f>
        <v>21480000</v>
      </c>
      <c r="M40" s="65"/>
      <c r="N40" s="65"/>
      <c r="O40" s="86"/>
      <c r="P40" s="64">
        <f>(P14+S15)-D40</f>
        <v>3000000</v>
      </c>
      <c r="Q40" s="65"/>
      <c r="R40" s="65"/>
      <c r="S40" s="86"/>
      <c r="T40" s="64">
        <f>(AK14-P14-S15)-H40</f>
        <v>2370000</v>
      </c>
      <c r="U40" s="65"/>
      <c r="V40" s="65"/>
      <c r="W40" s="86"/>
      <c r="X40" s="64">
        <f>SUM(P40:W40)</f>
        <v>5370000</v>
      </c>
      <c r="Y40" s="65"/>
      <c r="Z40" s="65"/>
      <c r="AA40" s="86"/>
      <c r="AB40" s="64">
        <f>MAX((D40-8000000),0)</f>
        <v>4000000</v>
      </c>
      <c r="AC40" s="65"/>
      <c r="AD40" s="65"/>
      <c r="AE40" s="86"/>
      <c r="AF40" s="64">
        <f>SUM(X40:AE40)</f>
        <v>9370000</v>
      </c>
      <c r="AG40" s="65"/>
      <c r="AH40" s="65"/>
      <c r="AI40" s="86"/>
      <c r="AJ40" s="64">
        <f>AK14-AF40</f>
        <v>17480000</v>
      </c>
      <c r="AK40" s="65"/>
      <c r="AL40" s="65"/>
      <c r="AM40" s="65"/>
    </row>
    <row r="41" spans="2:39" ht="15" customHeight="1">
      <c r="B41" s="113"/>
      <c r="C41" s="114"/>
      <c r="D41" s="73"/>
      <c r="E41" s="74"/>
      <c r="F41" s="74"/>
      <c r="G41" s="97"/>
      <c r="H41" s="73"/>
      <c r="I41" s="74"/>
      <c r="J41" s="74"/>
      <c r="K41" s="97"/>
      <c r="L41" s="73"/>
      <c r="M41" s="74"/>
      <c r="N41" s="74"/>
      <c r="O41" s="97"/>
      <c r="P41" s="73"/>
      <c r="Q41" s="74"/>
      <c r="R41" s="74"/>
      <c r="S41" s="97"/>
      <c r="T41" s="73"/>
      <c r="U41" s="74"/>
      <c r="V41" s="74"/>
      <c r="W41" s="97"/>
      <c r="X41" s="73"/>
      <c r="Y41" s="74"/>
      <c r="Z41" s="74"/>
      <c r="AA41" s="97"/>
      <c r="AB41" s="73"/>
      <c r="AC41" s="74"/>
      <c r="AD41" s="74"/>
      <c r="AE41" s="97"/>
      <c r="AF41" s="73"/>
      <c r="AG41" s="74"/>
      <c r="AH41" s="74"/>
      <c r="AI41" s="97"/>
      <c r="AJ41" s="73"/>
      <c r="AK41" s="74"/>
      <c r="AL41" s="74"/>
      <c r="AM41" s="74"/>
    </row>
    <row r="42" spans="2:41" ht="15" customHeight="1">
      <c r="B42" s="111">
        <f>B16</f>
        <v>4560</v>
      </c>
      <c r="C42" s="112"/>
      <c r="D42" s="64">
        <f>IF(O16="",0,O16*(P16+S17))</f>
        <v>18400000</v>
      </c>
      <c r="E42" s="65"/>
      <c r="F42" s="65"/>
      <c r="G42" s="86"/>
      <c r="H42" s="64">
        <f>IF(O16="",0,O16*((AK16-P16-S17)))</f>
        <v>11960000</v>
      </c>
      <c r="I42" s="65"/>
      <c r="J42" s="65"/>
      <c r="K42" s="86"/>
      <c r="L42" s="64">
        <f>SUM(D42:K42)</f>
        <v>30360000</v>
      </c>
      <c r="M42" s="65"/>
      <c r="N42" s="65"/>
      <c r="O42" s="86"/>
      <c r="P42" s="64">
        <f>(P16+S17)-D42</f>
        <v>1600000</v>
      </c>
      <c r="Q42" s="65"/>
      <c r="R42" s="65"/>
      <c r="S42" s="86"/>
      <c r="T42" s="64">
        <f>(AK16-P16-S17)-H42</f>
        <v>1040000</v>
      </c>
      <c r="U42" s="65"/>
      <c r="V42" s="65"/>
      <c r="W42" s="86"/>
      <c r="X42" s="64">
        <f>SUM(P42:W42)</f>
        <v>2640000</v>
      </c>
      <c r="Y42" s="65"/>
      <c r="Z42" s="65"/>
      <c r="AA42" s="86"/>
      <c r="AB42" s="64">
        <f>MAX((D42-8000000),0)</f>
        <v>10400000</v>
      </c>
      <c r="AC42" s="65"/>
      <c r="AD42" s="65"/>
      <c r="AE42" s="86"/>
      <c r="AF42" s="64">
        <f>SUM(X42:AE42)</f>
        <v>13040000</v>
      </c>
      <c r="AG42" s="65"/>
      <c r="AH42" s="65"/>
      <c r="AI42" s="86"/>
      <c r="AJ42" s="64">
        <f>AK16-AF42</f>
        <v>19960000</v>
      </c>
      <c r="AK42" s="65"/>
      <c r="AL42" s="65"/>
      <c r="AM42" s="65"/>
      <c r="AN42" s="75"/>
      <c r="AO42" s="115"/>
    </row>
    <row r="43" spans="2:41" ht="15" customHeight="1">
      <c r="B43" s="113"/>
      <c r="C43" s="114"/>
      <c r="D43" s="73"/>
      <c r="E43" s="74"/>
      <c r="F43" s="74"/>
      <c r="G43" s="97"/>
      <c r="H43" s="73"/>
      <c r="I43" s="74"/>
      <c r="J43" s="74"/>
      <c r="K43" s="97"/>
      <c r="L43" s="73"/>
      <c r="M43" s="74"/>
      <c r="N43" s="74"/>
      <c r="O43" s="97"/>
      <c r="P43" s="73"/>
      <c r="Q43" s="74"/>
      <c r="R43" s="74"/>
      <c r="S43" s="97"/>
      <c r="T43" s="73"/>
      <c r="U43" s="74"/>
      <c r="V43" s="74"/>
      <c r="W43" s="97"/>
      <c r="X43" s="73"/>
      <c r="Y43" s="74"/>
      <c r="Z43" s="74"/>
      <c r="AA43" s="97"/>
      <c r="AB43" s="73"/>
      <c r="AC43" s="74"/>
      <c r="AD43" s="74"/>
      <c r="AE43" s="97"/>
      <c r="AF43" s="73"/>
      <c r="AG43" s="74"/>
      <c r="AH43" s="74"/>
      <c r="AI43" s="97"/>
      <c r="AJ43" s="73"/>
      <c r="AK43" s="74"/>
      <c r="AL43" s="74"/>
      <c r="AM43" s="74"/>
      <c r="AN43" s="75"/>
      <c r="AO43" s="115"/>
    </row>
    <row r="44" spans="2:41" ht="15" customHeight="1">
      <c r="B44" s="111">
        <f>B18</f>
        <v>7890</v>
      </c>
      <c r="C44" s="112"/>
      <c r="D44" s="64">
        <f>IF(O18="",0,O18*(P18+S19))</f>
        <v>8448000</v>
      </c>
      <c r="E44" s="65"/>
      <c r="F44" s="65"/>
      <c r="G44" s="86"/>
      <c r="H44" s="64">
        <f>IF(O18="",0,O18*((AK18-P18-S19)))</f>
        <v>10752000</v>
      </c>
      <c r="I44" s="65"/>
      <c r="J44" s="65"/>
      <c r="K44" s="86"/>
      <c r="L44" s="64">
        <f>SUM(D44:K44)</f>
        <v>19200000</v>
      </c>
      <c r="M44" s="65"/>
      <c r="N44" s="65"/>
      <c r="O44" s="86"/>
      <c r="P44" s="64">
        <f>(P18+S19)-D44</f>
        <v>352000</v>
      </c>
      <c r="Q44" s="65"/>
      <c r="R44" s="65"/>
      <c r="S44" s="86"/>
      <c r="T44" s="64">
        <f>(AK18-P18-S19)-H44</f>
        <v>448000</v>
      </c>
      <c r="U44" s="65"/>
      <c r="V44" s="65"/>
      <c r="W44" s="86"/>
      <c r="X44" s="64">
        <f>SUM(P44:W44)</f>
        <v>800000</v>
      </c>
      <c r="Y44" s="65"/>
      <c r="Z44" s="65"/>
      <c r="AA44" s="86"/>
      <c r="AB44" s="64">
        <f>MAX((D44-8000000),0)</f>
        <v>448000</v>
      </c>
      <c r="AC44" s="65"/>
      <c r="AD44" s="65"/>
      <c r="AE44" s="86"/>
      <c r="AF44" s="64">
        <f>SUM(X44:AE44)</f>
        <v>1248000</v>
      </c>
      <c r="AG44" s="65"/>
      <c r="AH44" s="65"/>
      <c r="AI44" s="86"/>
      <c r="AJ44" s="64">
        <f>AK18-AF44</f>
        <v>18752000</v>
      </c>
      <c r="AK44" s="65"/>
      <c r="AL44" s="65"/>
      <c r="AM44" s="65"/>
      <c r="AN44" s="75"/>
      <c r="AO44" s="115"/>
    </row>
    <row r="45" spans="2:41" ht="15" customHeight="1">
      <c r="B45" s="113"/>
      <c r="C45" s="114"/>
      <c r="D45" s="73"/>
      <c r="E45" s="74"/>
      <c r="F45" s="74"/>
      <c r="G45" s="97"/>
      <c r="H45" s="73"/>
      <c r="I45" s="74"/>
      <c r="J45" s="74"/>
      <c r="K45" s="97"/>
      <c r="L45" s="73"/>
      <c r="M45" s="74"/>
      <c r="N45" s="74"/>
      <c r="O45" s="97"/>
      <c r="P45" s="73"/>
      <c r="Q45" s="74"/>
      <c r="R45" s="74"/>
      <c r="S45" s="97"/>
      <c r="T45" s="73"/>
      <c r="U45" s="74"/>
      <c r="V45" s="74"/>
      <c r="W45" s="97"/>
      <c r="X45" s="73"/>
      <c r="Y45" s="74"/>
      <c r="Z45" s="74"/>
      <c r="AA45" s="97"/>
      <c r="AB45" s="73"/>
      <c r="AC45" s="74"/>
      <c r="AD45" s="74"/>
      <c r="AE45" s="97"/>
      <c r="AF45" s="73"/>
      <c r="AG45" s="74"/>
      <c r="AH45" s="74"/>
      <c r="AI45" s="97"/>
      <c r="AJ45" s="73"/>
      <c r="AK45" s="74"/>
      <c r="AL45" s="74"/>
      <c r="AM45" s="74"/>
      <c r="AN45" s="75"/>
      <c r="AO45" s="115"/>
    </row>
    <row r="46" spans="2:41" ht="15" customHeight="1">
      <c r="B46" s="111">
        <f>B20</f>
        <v>3210</v>
      </c>
      <c r="C46" s="112"/>
      <c r="D46" s="64">
        <f>IF(O20="",0,O20*(P20+S21))</f>
        <v>1488000</v>
      </c>
      <c r="E46" s="65"/>
      <c r="F46" s="65"/>
      <c r="G46" s="86"/>
      <c r="H46" s="64">
        <f>IF(O20="",0,O20*((AK20-P20-S21)))</f>
        <v>6312000</v>
      </c>
      <c r="I46" s="65"/>
      <c r="J46" s="65"/>
      <c r="K46" s="86"/>
      <c r="L46" s="64">
        <f>SUM(D46:K46)</f>
        <v>7800000</v>
      </c>
      <c r="M46" s="65"/>
      <c r="N46" s="65"/>
      <c r="O46" s="86"/>
      <c r="P46" s="64">
        <f>(P20+S21)-D46</f>
        <v>0</v>
      </c>
      <c r="Q46" s="65"/>
      <c r="R46" s="65"/>
      <c r="S46" s="86"/>
      <c r="T46" s="64">
        <f>(AK20-P20-S21)-H46</f>
        <v>0</v>
      </c>
      <c r="U46" s="65"/>
      <c r="V46" s="65"/>
      <c r="W46" s="86"/>
      <c r="X46" s="64">
        <f>SUM(P46:W46)</f>
        <v>0</v>
      </c>
      <c r="Y46" s="65"/>
      <c r="Z46" s="65"/>
      <c r="AA46" s="86"/>
      <c r="AB46" s="64">
        <f>MAX((D46-8000000),0)</f>
        <v>0</v>
      </c>
      <c r="AC46" s="65"/>
      <c r="AD46" s="65"/>
      <c r="AE46" s="86"/>
      <c r="AF46" s="64">
        <f>SUM(X46:AE46)</f>
        <v>0</v>
      </c>
      <c r="AG46" s="65"/>
      <c r="AH46" s="65"/>
      <c r="AI46" s="86"/>
      <c r="AJ46" s="64">
        <f>AK20-AF46</f>
        <v>7800000</v>
      </c>
      <c r="AK46" s="65"/>
      <c r="AL46" s="65"/>
      <c r="AM46" s="65"/>
      <c r="AN46" s="75"/>
      <c r="AO46" s="115"/>
    </row>
    <row r="47" spans="2:41" ht="15" customHeight="1">
      <c r="B47" s="113"/>
      <c r="C47" s="114"/>
      <c r="D47" s="73"/>
      <c r="E47" s="74"/>
      <c r="F47" s="74"/>
      <c r="G47" s="97"/>
      <c r="H47" s="73"/>
      <c r="I47" s="74"/>
      <c r="J47" s="74"/>
      <c r="K47" s="97"/>
      <c r="L47" s="73"/>
      <c r="M47" s="74"/>
      <c r="N47" s="74"/>
      <c r="O47" s="97"/>
      <c r="P47" s="73"/>
      <c r="Q47" s="74"/>
      <c r="R47" s="74"/>
      <c r="S47" s="97"/>
      <c r="T47" s="73"/>
      <c r="U47" s="74"/>
      <c r="V47" s="74"/>
      <c r="W47" s="97"/>
      <c r="X47" s="73"/>
      <c r="Y47" s="74"/>
      <c r="Z47" s="74"/>
      <c r="AA47" s="97"/>
      <c r="AB47" s="73"/>
      <c r="AC47" s="74"/>
      <c r="AD47" s="74"/>
      <c r="AE47" s="97"/>
      <c r="AF47" s="73"/>
      <c r="AG47" s="74"/>
      <c r="AH47" s="74"/>
      <c r="AI47" s="97"/>
      <c r="AJ47" s="73"/>
      <c r="AK47" s="74"/>
      <c r="AL47" s="74"/>
      <c r="AM47" s="74"/>
      <c r="AN47" s="75"/>
      <c r="AO47" s="115"/>
    </row>
    <row r="48" spans="2:41" ht="15" customHeight="1">
      <c r="B48" s="111">
        <f>B22</f>
        <v>6540</v>
      </c>
      <c r="C48" s="112"/>
      <c r="D48" s="64">
        <f>IF(O22="",0,O22*(P22+S23))</f>
        <v>5250000</v>
      </c>
      <c r="E48" s="65"/>
      <c r="F48" s="65"/>
      <c r="G48" s="86"/>
      <c r="H48" s="64">
        <f>IF(O22="",0,O22*((AK22-P22-S23)))</f>
        <v>4750000</v>
      </c>
      <c r="I48" s="65"/>
      <c r="J48" s="65"/>
      <c r="K48" s="86"/>
      <c r="L48" s="64">
        <f>SUM(D48:K48)</f>
        <v>10000000</v>
      </c>
      <c r="M48" s="65"/>
      <c r="N48" s="65"/>
      <c r="O48" s="86"/>
      <c r="P48" s="64">
        <f>(P22+S23)-D48</f>
        <v>5250000</v>
      </c>
      <c r="Q48" s="65"/>
      <c r="R48" s="65"/>
      <c r="S48" s="86"/>
      <c r="T48" s="64">
        <f>(AK22-P22-S23)-H48</f>
        <v>4750000</v>
      </c>
      <c r="U48" s="65"/>
      <c r="V48" s="65"/>
      <c r="W48" s="86"/>
      <c r="X48" s="64">
        <f>SUM(P48:W48)</f>
        <v>10000000</v>
      </c>
      <c r="Y48" s="65"/>
      <c r="Z48" s="65"/>
      <c r="AA48" s="86"/>
      <c r="AB48" s="64">
        <f>MAX((D48-8000000),0)</f>
        <v>0</v>
      </c>
      <c r="AC48" s="65"/>
      <c r="AD48" s="65"/>
      <c r="AE48" s="86"/>
      <c r="AF48" s="64">
        <f>SUM(X48:AE48)</f>
        <v>10000000</v>
      </c>
      <c r="AG48" s="65"/>
      <c r="AH48" s="65"/>
      <c r="AI48" s="86"/>
      <c r="AJ48" s="64">
        <f>AK22-AF48</f>
        <v>10000000</v>
      </c>
      <c r="AK48" s="65"/>
      <c r="AL48" s="65"/>
      <c r="AM48" s="65"/>
      <c r="AN48" s="75"/>
      <c r="AO48" s="115"/>
    </row>
    <row r="49" spans="2:41" ht="15" customHeight="1">
      <c r="B49" s="113"/>
      <c r="C49" s="114"/>
      <c r="D49" s="73"/>
      <c r="E49" s="74"/>
      <c r="F49" s="74"/>
      <c r="G49" s="97"/>
      <c r="H49" s="73"/>
      <c r="I49" s="74"/>
      <c r="J49" s="74"/>
      <c r="K49" s="97"/>
      <c r="L49" s="73"/>
      <c r="M49" s="74"/>
      <c r="N49" s="74"/>
      <c r="O49" s="97"/>
      <c r="P49" s="73"/>
      <c r="Q49" s="74"/>
      <c r="R49" s="74"/>
      <c r="S49" s="97"/>
      <c r="T49" s="73"/>
      <c r="U49" s="74"/>
      <c r="V49" s="74"/>
      <c r="W49" s="97"/>
      <c r="X49" s="73"/>
      <c r="Y49" s="74"/>
      <c r="Z49" s="74"/>
      <c r="AA49" s="97"/>
      <c r="AB49" s="73"/>
      <c r="AC49" s="74"/>
      <c r="AD49" s="74"/>
      <c r="AE49" s="97"/>
      <c r="AF49" s="73"/>
      <c r="AG49" s="74"/>
      <c r="AH49" s="74"/>
      <c r="AI49" s="97"/>
      <c r="AJ49" s="73"/>
      <c r="AK49" s="74"/>
      <c r="AL49" s="74"/>
      <c r="AM49" s="74"/>
      <c r="AN49" s="75"/>
      <c r="AO49" s="115"/>
    </row>
    <row r="50" spans="2:41" ht="15" customHeight="1">
      <c r="B50" s="111">
        <f>B24</f>
        <v>9870</v>
      </c>
      <c r="C50" s="112"/>
      <c r="D50" s="64">
        <f>IF(O24="",0,O24*(P24+S25))</f>
        <v>8550000</v>
      </c>
      <c r="E50" s="65"/>
      <c r="F50" s="65"/>
      <c r="G50" s="86"/>
      <c r="H50" s="64">
        <f>IF(O24="",0,O24*((AK24-P24-S25)))</f>
        <v>5130000</v>
      </c>
      <c r="I50" s="65"/>
      <c r="J50" s="65"/>
      <c r="K50" s="86"/>
      <c r="L50" s="64">
        <f>SUM(D50:K50)</f>
        <v>13680000</v>
      </c>
      <c r="M50" s="65"/>
      <c r="N50" s="65"/>
      <c r="O50" s="86"/>
      <c r="P50" s="64">
        <f>(P24+S25)-D50</f>
        <v>450000</v>
      </c>
      <c r="Q50" s="65"/>
      <c r="R50" s="65"/>
      <c r="S50" s="86"/>
      <c r="T50" s="64">
        <f>(AK24-P24-S25)-H50</f>
        <v>270000</v>
      </c>
      <c r="U50" s="65"/>
      <c r="V50" s="65"/>
      <c r="W50" s="86"/>
      <c r="X50" s="64">
        <f>SUM(P50:W50)</f>
        <v>720000</v>
      </c>
      <c r="Y50" s="65"/>
      <c r="Z50" s="65"/>
      <c r="AA50" s="86"/>
      <c r="AB50" s="64">
        <f>MAX((D50-8000000),0)</f>
        <v>550000</v>
      </c>
      <c r="AC50" s="65"/>
      <c r="AD50" s="65"/>
      <c r="AE50" s="86"/>
      <c r="AF50" s="64">
        <f>SUM(X50:AE50)</f>
        <v>1270000</v>
      </c>
      <c r="AG50" s="65"/>
      <c r="AH50" s="65"/>
      <c r="AI50" s="86"/>
      <c r="AJ50" s="64">
        <f>AK24-AF50</f>
        <v>13130000</v>
      </c>
      <c r="AK50" s="65"/>
      <c r="AL50" s="65"/>
      <c r="AM50" s="65"/>
      <c r="AN50" s="75"/>
      <c r="AO50" s="115"/>
    </row>
    <row r="51" spans="2:41" ht="15" customHeight="1">
      <c r="B51" s="113"/>
      <c r="C51" s="114"/>
      <c r="D51" s="73"/>
      <c r="E51" s="74"/>
      <c r="F51" s="74"/>
      <c r="G51" s="97"/>
      <c r="H51" s="73"/>
      <c r="I51" s="74"/>
      <c r="J51" s="74"/>
      <c r="K51" s="97"/>
      <c r="L51" s="73"/>
      <c r="M51" s="74"/>
      <c r="N51" s="74"/>
      <c r="O51" s="97"/>
      <c r="P51" s="73"/>
      <c r="Q51" s="74"/>
      <c r="R51" s="74"/>
      <c r="S51" s="97"/>
      <c r="T51" s="73"/>
      <c r="U51" s="74"/>
      <c r="V51" s="74"/>
      <c r="W51" s="97"/>
      <c r="X51" s="73"/>
      <c r="Y51" s="74"/>
      <c r="Z51" s="74"/>
      <c r="AA51" s="97"/>
      <c r="AB51" s="73"/>
      <c r="AC51" s="74"/>
      <c r="AD51" s="74"/>
      <c r="AE51" s="97"/>
      <c r="AF51" s="73"/>
      <c r="AG51" s="74"/>
      <c r="AH51" s="74"/>
      <c r="AI51" s="97"/>
      <c r="AJ51" s="73"/>
      <c r="AK51" s="74"/>
      <c r="AL51" s="74"/>
      <c r="AM51" s="74"/>
      <c r="AN51" s="75"/>
      <c r="AO51" s="115"/>
    </row>
    <row r="52" spans="2:41" ht="15" customHeight="1">
      <c r="B52" s="111">
        <f>B26</f>
        <v>0</v>
      </c>
      <c r="C52" s="112"/>
      <c r="D52" s="64">
        <f>IF(O26="",0,O26*(P26+S27))</f>
        <v>0</v>
      </c>
      <c r="E52" s="65"/>
      <c r="F52" s="65"/>
      <c r="G52" s="86"/>
      <c r="H52" s="64">
        <f>IF(O26="",0,O26*((AK26-P26-S27)))</f>
        <v>0</v>
      </c>
      <c r="I52" s="65"/>
      <c r="J52" s="65"/>
      <c r="K52" s="86"/>
      <c r="L52" s="64">
        <f>SUM(D52:K52)</f>
        <v>0</v>
      </c>
      <c r="M52" s="65"/>
      <c r="N52" s="65"/>
      <c r="O52" s="86"/>
      <c r="P52" s="64">
        <f>(P26+S27)-D52</f>
        <v>0</v>
      </c>
      <c r="Q52" s="65"/>
      <c r="R52" s="65"/>
      <c r="S52" s="86"/>
      <c r="T52" s="64">
        <f>(AK26-P26-S27)-H52</f>
        <v>0</v>
      </c>
      <c r="U52" s="65"/>
      <c r="V52" s="65"/>
      <c r="W52" s="86"/>
      <c r="X52" s="64">
        <f>SUM(P52:W52)</f>
        <v>0</v>
      </c>
      <c r="Y52" s="65"/>
      <c r="Z52" s="65"/>
      <c r="AA52" s="86"/>
      <c r="AB52" s="64">
        <f>MAX((D52-8000000),0)</f>
        <v>0</v>
      </c>
      <c r="AC52" s="65"/>
      <c r="AD52" s="65"/>
      <c r="AE52" s="86"/>
      <c r="AF52" s="64">
        <f>SUM(X52:AE52)</f>
        <v>0</v>
      </c>
      <c r="AG52" s="65"/>
      <c r="AH52" s="65"/>
      <c r="AI52" s="86"/>
      <c r="AJ52" s="64">
        <f>AK26-AF52</f>
        <v>0</v>
      </c>
      <c r="AK52" s="65"/>
      <c r="AL52" s="65"/>
      <c r="AM52" s="65"/>
      <c r="AN52" s="75"/>
      <c r="AO52" s="115"/>
    </row>
    <row r="53" spans="2:41" ht="15" customHeight="1">
      <c r="B53" s="113"/>
      <c r="C53" s="114"/>
      <c r="D53" s="73"/>
      <c r="E53" s="74"/>
      <c r="F53" s="74"/>
      <c r="G53" s="97"/>
      <c r="H53" s="73"/>
      <c r="I53" s="74"/>
      <c r="J53" s="74"/>
      <c r="K53" s="97"/>
      <c r="L53" s="73"/>
      <c r="M53" s="74"/>
      <c r="N53" s="74"/>
      <c r="O53" s="97"/>
      <c r="P53" s="73"/>
      <c r="Q53" s="74"/>
      <c r="R53" s="74"/>
      <c r="S53" s="97"/>
      <c r="T53" s="73"/>
      <c r="U53" s="74"/>
      <c r="V53" s="74"/>
      <c r="W53" s="97"/>
      <c r="X53" s="73"/>
      <c r="Y53" s="74"/>
      <c r="Z53" s="74"/>
      <c r="AA53" s="97"/>
      <c r="AB53" s="73"/>
      <c r="AC53" s="74"/>
      <c r="AD53" s="74"/>
      <c r="AE53" s="97"/>
      <c r="AF53" s="73"/>
      <c r="AG53" s="74"/>
      <c r="AH53" s="74"/>
      <c r="AI53" s="97"/>
      <c r="AJ53" s="73"/>
      <c r="AK53" s="74"/>
      <c r="AL53" s="74"/>
      <c r="AM53" s="74"/>
      <c r="AN53" s="75"/>
      <c r="AO53" s="115"/>
    </row>
    <row r="54" spans="2:41" ht="15" customHeight="1">
      <c r="B54" s="111">
        <f>B28</f>
        <v>0</v>
      </c>
      <c r="C54" s="112"/>
      <c r="D54" s="64">
        <f>IF(O28="",0,O28*(P28+S29))</f>
        <v>0</v>
      </c>
      <c r="E54" s="65"/>
      <c r="F54" s="65"/>
      <c r="G54" s="86"/>
      <c r="H54" s="64">
        <f>IF(O28="",0,O28*((AK28-P28-S29)))</f>
        <v>0</v>
      </c>
      <c r="I54" s="65"/>
      <c r="J54" s="65"/>
      <c r="K54" s="86"/>
      <c r="L54" s="64">
        <f>SUM(D54:K54)</f>
        <v>0</v>
      </c>
      <c r="M54" s="65"/>
      <c r="N54" s="65"/>
      <c r="O54" s="86"/>
      <c r="P54" s="64">
        <f>(P28+S29)-D54</f>
        <v>0</v>
      </c>
      <c r="Q54" s="65"/>
      <c r="R54" s="65"/>
      <c r="S54" s="86"/>
      <c r="T54" s="64">
        <f>(AK28-P28-S29)-H54</f>
        <v>0</v>
      </c>
      <c r="U54" s="65"/>
      <c r="V54" s="65"/>
      <c r="W54" s="86"/>
      <c r="X54" s="64">
        <f>SUM(P54:W54)</f>
        <v>0</v>
      </c>
      <c r="Y54" s="65"/>
      <c r="Z54" s="65"/>
      <c r="AA54" s="86"/>
      <c r="AB54" s="64">
        <f>MAX((D54-8000000),0)</f>
        <v>0</v>
      </c>
      <c r="AC54" s="65"/>
      <c r="AD54" s="65"/>
      <c r="AE54" s="86"/>
      <c r="AF54" s="64">
        <f>SUM(X54:AE54)</f>
        <v>0</v>
      </c>
      <c r="AG54" s="65"/>
      <c r="AH54" s="65"/>
      <c r="AI54" s="86"/>
      <c r="AJ54" s="64">
        <f>AK28-AF54</f>
        <v>0</v>
      </c>
      <c r="AK54" s="65"/>
      <c r="AL54" s="65"/>
      <c r="AM54" s="65"/>
      <c r="AN54" s="75"/>
      <c r="AO54" s="115"/>
    </row>
    <row r="55" spans="2:41" ht="15" customHeight="1">
      <c r="B55" s="113"/>
      <c r="C55" s="114"/>
      <c r="D55" s="73"/>
      <c r="E55" s="74"/>
      <c r="F55" s="74"/>
      <c r="G55" s="97"/>
      <c r="H55" s="73"/>
      <c r="I55" s="74"/>
      <c r="J55" s="74"/>
      <c r="K55" s="97"/>
      <c r="L55" s="73"/>
      <c r="M55" s="74"/>
      <c r="N55" s="74"/>
      <c r="O55" s="97"/>
      <c r="P55" s="73"/>
      <c r="Q55" s="74"/>
      <c r="R55" s="74"/>
      <c r="S55" s="97"/>
      <c r="T55" s="73"/>
      <c r="U55" s="74"/>
      <c r="V55" s="74"/>
      <c r="W55" s="97"/>
      <c r="X55" s="73"/>
      <c r="Y55" s="74"/>
      <c r="Z55" s="74"/>
      <c r="AA55" s="97"/>
      <c r="AB55" s="73"/>
      <c r="AC55" s="74"/>
      <c r="AD55" s="74"/>
      <c r="AE55" s="97"/>
      <c r="AF55" s="73"/>
      <c r="AG55" s="74"/>
      <c r="AH55" s="74"/>
      <c r="AI55" s="97"/>
      <c r="AJ55" s="73"/>
      <c r="AK55" s="74"/>
      <c r="AL55" s="74"/>
      <c r="AM55" s="74"/>
      <c r="AN55" s="75"/>
      <c r="AO55" s="115"/>
    </row>
    <row r="56" spans="2:41" ht="15" customHeight="1">
      <c r="B56" s="111">
        <f>B30</f>
        <v>0</v>
      </c>
      <c r="C56" s="112"/>
      <c r="D56" s="64">
        <f>IF(O30="",0,O30*(P30+S31))</f>
        <v>0</v>
      </c>
      <c r="E56" s="65"/>
      <c r="F56" s="65"/>
      <c r="G56" s="86"/>
      <c r="H56" s="64">
        <f>IF(O30="",0,O30*((AK30-P30-S31)))</f>
        <v>0</v>
      </c>
      <c r="I56" s="65"/>
      <c r="J56" s="65"/>
      <c r="K56" s="86"/>
      <c r="L56" s="64">
        <f>SUM(D56:K56)</f>
        <v>0</v>
      </c>
      <c r="M56" s="65"/>
      <c r="N56" s="65"/>
      <c r="O56" s="86"/>
      <c r="P56" s="64">
        <f>(P30+S31)-D56</f>
        <v>0</v>
      </c>
      <c r="Q56" s="65"/>
      <c r="R56" s="65"/>
      <c r="S56" s="86"/>
      <c r="T56" s="64">
        <f>(AK30-P30-S31)-H56</f>
        <v>0</v>
      </c>
      <c r="U56" s="65"/>
      <c r="V56" s="65"/>
      <c r="W56" s="86"/>
      <c r="X56" s="64">
        <f>SUM(P56:W56)</f>
        <v>0</v>
      </c>
      <c r="Y56" s="65"/>
      <c r="Z56" s="65"/>
      <c r="AA56" s="86"/>
      <c r="AB56" s="64">
        <f>MAX((D56-8000000),0)</f>
        <v>0</v>
      </c>
      <c r="AC56" s="65"/>
      <c r="AD56" s="65"/>
      <c r="AE56" s="86"/>
      <c r="AF56" s="64">
        <f>SUM(X56:AE56)</f>
        <v>0</v>
      </c>
      <c r="AG56" s="65"/>
      <c r="AH56" s="65"/>
      <c r="AI56" s="86"/>
      <c r="AJ56" s="64">
        <f>AK30-AF56</f>
        <v>0</v>
      </c>
      <c r="AK56" s="65"/>
      <c r="AL56" s="65"/>
      <c r="AM56" s="65"/>
      <c r="AN56" s="75"/>
      <c r="AO56" s="115"/>
    </row>
    <row r="57" spans="2:41" ht="15" customHeight="1">
      <c r="B57" s="113"/>
      <c r="C57" s="114"/>
      <c r="D57" s="73"/>
      <c r="E57" s="74"/>
      <c r="F57" s="74"/>
      <c r="G57" s="97"/>
      <c r="H57" s="73"/>
      <c r="I57" s="74"/>
      <c r="J57" s="74"/>
      <c r="K57" s="97"/>
      <c r="L57" s="73"/>
      <c r="M57" s="74"/>
      <c r="N57" s="74"/>
      <c r="O57" s="97"/>
      <c r="P57" s="73"/>
      <c r="Q57" s="74"/>
      <c r="R57" s="74"/>
      <c r="S57" s="97"/>
      <c r="T57" s="73"/>
      <c r="U57" s="74"/>
      <c r="V57" s="74"/>
      <c r="W57" s="97"/>
      <c r="X57" s="73"/>
      <c r="Y57" s="74"/>
      <c r="Z57" s="74"/>
      <c r="AA57" s="97"/>
      <c r="AB57" s="73"/>
      <c r="AC57" s="74"/>
      <c r="AD57" s="74"/>
      <c r="AE57" s="97"/>
      <c r="AF57" s="73"/>
      <c r="AG57" s="74"/>
      <c r="AH57" s="74"/>
      <c r="AI57" s="97"/>
      <c r="AJ57" s="73"/>
      <c r="AK57" s="74"/>
      <c r="AL57" s="74"/>
      <c r="AM57" s="74"/>
      <c r="AN57" s="75"/>
      <c r="AO57" s="115"/>
    </row>
    <row r="58" spans="2:41" ht="15" customHeight="1">
      <c r="B58" s="111">
        <f>B32</f>
        <v>0</v>
      </c>
      <c r="C58" s="112"/>
      <c r="D58" s="64">
        <f>IF(O32="",0,O32*(P32+S33))</f>
        <v>0</v>
      </c>
      <c r="E58" s="65"/>
      <c r="F58" s="65"/>
      <c r="G58" s="86"/>
      <c r="H58" s="64">
        <f>IF(O32="",0,O32*((AK32-P32-S33)))</f>
        <v>0</v>
      </c>
      <c r="I58" s="65"/>
      <c r="J58" s="65"/>
      <c r="K58" s="86"/>
      <c r="L58" s="64">
        <f>SUM(D58:K58)</f>
        <v>0</v>
      </c>
      <c r="M58" s="65"/>
      <c r="N58" s="65"/>
      <c r="O58" s="86"/>
      <c r="P58" s="64">
        <f>(P32+S33)-D58</f>
        <v>0</v>
      </c>
      <c r="Q58" s="65"/>
      <c r="R58" s="65"/>
      <c r="S58" s="86"/>
      <c r="T58" s="64">
        <f>(AK32-P32-S33)-H58</f>
        <v>0</v>
      </c>
      <c r="U58" s="65"/>
      <c r="V58" s="65"/>
      <c r="W58" s="86"/>
      <c r="X58" s="64">
        <f>SUM(P58:W58)</f>
        <v>0</v>
      </c>
      <c r="Y58" s="65"/>
      <c r="Z58" s="65"/>
      <c r="AA58" s="86"/>
      <c r="AB58" s="64">
        <f>MAX((D58-8000000),0)</f>
        <v>0</v>
      </c>
      <c r="AC58" s="65"/>
      <c r="AD58" s="65"/>
      <c r="AE58" s="86"/>
      <c r="AF58" s="64">
        <f>SUM(X58:AE58)</f>
        <v>0</v>
      </c>
      <c r="AG58" s="65"/>
      <c r="AH58" s="65"/>
      <c r="AI58" s="86"/>
      <c r="AJ58" s="64">
        <f>AK32-AF58</f>
        <v>0</v>
      </c>
      <c r="AK58" s="65"/>
      <c r="AL58" s="65"/>
      <c r="AM58" s="65"/>
      <c r="AN58" s="75"/>
      <c r="AO58" s="115"/>
    </row>
    <row r="59" spans="2:41" ht="15" customHeight="1">
      <c r="B59" s="113"/>
      <c r="C59" s="114"/>
      <c r="D59" s="73"/>
      <c r="E59" s="74"/>
      <c r="F59" s="74"/>
      <c r="G59" s="97"/>
      <c r="H59" s="73"/>
      <c r="I59" s="74"/>
      <c r="J59" s="74"/>
      <c r="K59" s="97"/>
      <c r="L59" s="73"/>
      <c r="M59" s="74"/>
      <c r="N59" s="74"/>
      <c r="O59" s="97"/>
      <c r="P59" s="73"/>
      <c r="Q59" s="74"/>
      <c r="R59" s="74"/>
      <c r="S59" s="97"/>
      <c r="T59" s="73"/>
      <c r="U59" s="74"/>
      <c r="V59" s="74"/>
      <c r="W59" s="97"/>
      <c r="X59" s="73"/>
      <c r="Y59" s="74"/>
      <c r="Z59" s="74"/>
      <c r="AA59" s="97"/>
      <c r="AB59" s="73"/>
      <c r="AC59" s="74"/>
      <c r="AD59" s="74"/>
      <c r="AE59" s="97"/>
      <c r="AF59" s="73"/>
      <c r="AG59" s="74"/>
      <c r="AH59" s="74"/>
      <c r="AI59" s="97"/>
      <c r="AJ59" s="73"/>
      <c r="AK59" s="74"/>
      <c r="AL59" s="74"/>
      <c r="AM59" s="74"/>
      <c r="AN59" s="75"/>
      <c r="AO59" s="115"/>
    </row>
    <row r="60" spans="2:41" ht="43.5" customHeight="1">
      <c r="B60" s="116" t="s">
        <v>45</v>
      </c>
      <c r="C60" s="110"/>
      <c r="D60" s="87">
        <f>SUM(D40:G57)</f>
        <v>54136000</v>
      </c>
      <c r="E60" s="87"/>
      <c r="F60" s="87"/>
      <c r="G60" s="87"/>
      <c r="H60" s="87">
        <f>SUM(H40:K57)</f>
        <v>48384000</v>
      </c>
      <c r="I60" s="87"/>
      <c r="J60" s="87"/>
      <c r="K60" s="87"/>
      <c r="L60" s="87">
        <f>SUM(L40:O57)</f>
        <v>102520000</v>
      </c>
      <c r="M60" s="87"/>
      <c r="N60" s="87"/>
      <c r="O60" s="87"/>
      <c r="P60" s="87">
        <f>SUM(P40:S57)</f>
        <v>10652000</v>
      </c>
      <c r="Q60" s="87"/>
      <c r="R60" s="87"/>
      <c r="S60" s="87"/>
      <c r="T60" s="87">
        <f>SUM(T40:W57)</f>
        <v>8878000</v>
      </c>
      <c r="U60" s="87"/>
      <c r="V60" s="87"/>
      <c r="W60" s="87"/>
      <c r="X60" s="87">
        <f>SUM(X40:AA57)</f>
        <v>19530000</v>
      </c>
      <c r="Y60" s="87"/>
      <c r="Z60" s="87"/>
      <c r="AA60" s="87"/>
      <c r="AB60" s="87">
        <f>SUM(AB40:AE57)</f>
        <v>15398000</v>
      </c>
      <c r="AC60" s="87"/>
      <c r="AD60" s="87"/>
      <c r="AE60" s="87"/>
      <c r="AF60" s="87">
        <f>SUM(AF40:AI57)</f>
        <v>34928000</v>
      </c>
      <c r="AG60" s="87"/>
      <c r="AH60" s="87"/>
      <c r="AI60" s="87"/>
      <c r="AJ60" s="87">
        <f>SUM(AJ40:AM57)</f>
        <v>87122000</v>
      </c>
      <c r="AK60" s="87"/>
      <c r="AL60" s="87"/>
      <c r="AM60" s="117"/>
      <c r="AN60" s="75"/>
      <c r="AO60" s="115"/>
    </row>
    <row r="61" spans="2:41" ht="30" customHeight="1" thickBot="1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75"/>
      <c r="AO61" s="115"/>
    </row>
    <row r="62" spans="2:41" ht="13.5" customHeight="1" thickBot="1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5" t="s">
        <v>46</v>
      </c>
      <c r="AM62" s="119"/>
      <c r="AN62" s="75"/>
      <c r="AO62" s="115"/>
    </row>
    <row r="63" spans="2:39" ht="39" customHeight="1">
      <c r="B63" s="120" t="s">
        <v>47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2"/>
      <c r="M63" s="122"/>
      <c r="N63" s="122"/>
      <c r="O63" s="123"/>
      <c r="P63" s="123"/>
      <c r="Q63" s="123"/>
      <c r="R63" s="123"/>
      <c r="S63" s="123"/>
      <c r="T63" s="123"/>
      <c r="U63" s="123"/>
      <c r="V63" s="121"/>
      <c r="W63" s="122"/>
      <c r="X63" s="122"/>
      <c r="Y63" s="122"/>
      <c r="Z63" s="123"/>
      <c r="AA63" s="123"/>
      <c r="AB63" s="123"/>
      <c r="AC63" s="121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</row>
    <row r="64" spans="2:39" ht="51.75" customHeight="1">
      <c r="B64" s="125" t="s">
        <v>48</v>
      </c>
      <c r="C64" s="126"/>
      <c r="D64" s="126" t="s">
        <v>49</v>
      </c>
      <c r="E64" s="126"/>
      <c r="F64" s="126"/>
      <c r="G64" s="126" t="s">
        <v>50</v>
      </c>
      <c r="H64" s="126"/>
      <c r="I64" s="126"/>
      <c r="J64" s="126" t="s">
        <v>51</v>
      </c>
      <c r="K64" s="127"/>
      <c r="L64" s="127"/>
      <c r="M64" s="127"/>
      <c r="N64" s="127"/>
      <c r="O64" s="127"/>
      <c r="P64" s="126" t="s">
        <v>52</v>
      </c>
      <c r="Q64" s="127"/>
      <c r="R64" s="127"/>
      <c r="S64" s="127"/>
      <c r="T64" s="127"/>
      <c r="U64" s="127"/>
      <c r="V64" s="126" t="s">
        <v>53</v>
      </c>
      <c r="W64" s="126"/>
      <c r="X64" s="126"/>
      <c r="Y64" s="126"/>
      <c r="Z64" s="126"/>
      <c r="AA64" s="126"/>
      <c r="AB64" s="126" t="s">
        <v>77</v>
      </c>
      <c r="AC64" s="127"/>
      <c r="AD64" s="127"/>
      <c r="AE64" s="127"/>
      <c r="AF64" s="127"/>
      <c r="AG64" s="127"/>
      <c r="AH64" s="126" t="s">
        <v>54</v>
      </c>
      <c r="AI64" s="127"/>
      <c r="AJ64" s="127"/>
      <c r="AK64" s="127"/>
      <c r="AL64" s="127"/>
      <c r="AM64" s="128"/>
    </row>
    <row r="65" spans="2:39" ht="30" customHeight="1">
      <c r="B65" s="129">
        <v>1230</v>
      </c>
      <c r="C65" s="130"/>
      <c r="D65" s="130" t="s">
        <v>28</v>
      </c>
      <c r="E65" s="130"/>
      <c r="F65" s="130"/>
      <c r="G65" s="130" t="s">
        <v>55</v>
      </c>
      <c r="H65" s="130"/>
      <c r="I65" s="130"/>
      <c r="J65" s="131">
        <v>0</v>
      </c>
      <c r="K65" s="132"/>
      <c r="L65" s="132"/>
      <c r="M65" s="132"/>
      <c r="N65" s="132"/>
      <c r="O65" s="132"/>
      <c r="P65" s="131">
        <v>4000000</v>
      </c>
      <c r="Q65" s="132"/>
      <c r="R65" s="132"/>
      <c r="S65" s="132"/>
      <c r="T65" s="132"/>
      <c r="U65" s="132"/>
      <c r="V65" s="131"/>
      <c r="W65" s="131"/>
      <c r="X65" s="131"/>
      <c r="Y65" s="131"/>
      <c r="Z65" s="131"/>
      <c r="AA65" s="131"/>
      <c r="AB65" s="131">
        <v>0</v>
      </c>
      <c r="AC65" s="132"/>
      <c r="AD65" s="132"/>
      <c r="AE65" s="132"/>
      <c r="AF65" s="132"/>
      <c r="AG65" s="132"/>
      <c r="AH65" s="131">
        <f aca="true" t="shared" si="0" ref="AH65:AH70">MAX((P65-AB65),0)</f>
        <v>4000000</v>
      </c>
      <c r="AI65" s="132"/>
      <c r="AJ65" s="132"/>
      <c r="AK65" s="132"/>
      <c r="AL65" s="132"/>
      <c r="AM65" s="133"/>
    </row>
    <row r="66" spans="2:39" ht="29.25" customHeight="1">
      <c r="B66" s="129">
        <v>4560</v>
      </c>
      <c r="C66" s="130"/>
      <c r="D66" s="130" t="s">
        <v>28</v>
      </c>
      <c r="E66" s="130"/>
      <c r="F66" s="130"/>
      <c r="G66" s="130" t="s">
        <v>56</v>
      </c>
      <c r="H66" s="130"/>
      <c r="I66" s="130"/>
      <c r="J66" s="131">
        <v>0</v>
      </c>
      <c r="K66" s="132"/>
      <c r="L66" s="132"/>
      <c r="M66" s="132"/>
      <c r="N66" s="132"/>
      <c r="O66" s="132"/>
      <c r="P66" s="131">
        <v>10400000</v>
      </c>
      <c r="Q66" s="132"/>
      <c r="R66" s="132"/>
      <c r="S66" s="132"/>
      <c r="T66" s="132"/>
      <c r="U66" s="132"/>
      <c r="V66" s="131"/>
      <c r="W66" s="131"/>
      <c r="X66" s="131"/>
      <c r="Y66" s="131"/>
      <c r="Z66" s="131"/>
      <c r="AA66" s="131"/>
      <c r="AB66" s="131">
        <v>0</v>
      </c>
      <c r="AC66" s="132"/>
      <c r="AD66" s="132"/>
      <c r="AE66" s="132"/>
      <c r="AF66" s="132"/>
      <c r="AG66" s="132"/>
      <c r="AH66" s="131">
        <f t="shared" si="0"/>
        <v>10400000</v>
      </c>
      <c r="AI66" s="132"/>
      <c r="AJ66" s="132"/>
      <c r="AK66" s="132"/>
      <c r="AL66" s="132"/>
      <c r="AM66" s="133"/>
    </row>
    <row r="67" spans="2:39" ht="30" customHeight="1">
      <c r="B67" s="129">
        <v>7890</v>
      </c>
      <c r="C67" s="130"/>
      <c r="D67" s="130" t="s">
        <v>57</v>
      </c>
      <c r="E67" s="130"/>
      <c r="F67" s="130"/>
      <c r="G67" s="130" t="s">
        <v>58</v>
      </c>
      <c r="H67" s="130"/>
      <c r="I67" s="130"/>
      <c r="J67" s="131">
        <v>0</v>
      </c>
      <c r="K67" s="132"/>
      <c r="L67" s="132"/>
      <c r="M67" s="132"/>
      <c r="N67" s="132"/>
      <c r="O67" s="132"/>
      <c r="P67" s="131">
        <v>448000</v>
      </c>
      <c r="Q67" s="132"/>
      <c r="R67" s="132"/>
      <c r="S67" s="132"/>
      <c r="T67" s="132"/>
      <c r="U67" s="132"/>
      <c r="V67" s="131"/>
      <c r="W67" s="131"/>
      <c r="X67" s="131"/>
      <c r="Y67" s="131"/>
      <c r="Z67" s="131"/>
      <c r="AA67" s="131"/>
      <c r="AB67" s="131">
        <v>0</v>
      </c>
      <c r="AC67" s="132"/>
      <c r="AD67" s="132"/>
      <c r="AE67" s="132"/>
      <c r="AF67" s="132"/>
      <c r="AG67" s="132"/>
      <c r="AH67" s="131">
        <f t="shared" si="0"/>
        <v>448000</v>
      </c>
      <c r="AI67" s="132"/>
      <c r="AJ67" s="132"/>
      <c r="AK67" s="132"/>
      <c r="AL67" s="132"/>
      <c r="AM67" s="133"/>
    </row>
    <row r="68" spans="2:39" ht="30" customHeight="1">
      <c r="B68" s="129">
        <v>9870</v>
      </c>
      <c r="C68" s="130"/>
      <c r="D68" s="130" t="s">
        <v>28</v>
      </c>
      <c r="E68" s="130"/>
      <c r="F68" s="130"/>
      <c r="G68" s="130" t="s">
        <v>59</v>
      </c>
      <c r="H68" s="130"/>
      <c r="I68" s="130"/>
      <c r="J68" s="131">
        <v>0</v>
      </c>
      <c r="K68" s="132"/>
      <c r="L68" s="132"/>
      <c r="M68" s="132"/>
      <c r="N68" s="132"/>
      <c r="O68" s="132"/>
      <c r="P68" s="131">
        <v>550000</v>
      </c>
      <c r="Q68" s="132"/>
      <c r="R68" s="132"/>
      <c r="S68" s="132"/>
      <c r="T68" s="132"/>
      <c r="U68" s="132"/>
      <c r="V68" s="131"/>
      <c r="W68" s="131"/>
      <c r="X68" s="131"/>
      <c r="Y68" s="131"/>
      <c r="Z68" s="131"/>
      <c r="AA68" s="131"/>
      <c r="AB68" s="131">
        <v>0</v>
      </c>
      <c r="AC68" s="132"/>
      <c r="AD68" s="132"/>
      <c r="AE68" s="132"/>
      <c r="AF68" s="132"/>
      <c r="AG68" s="132"/>
      <c r="AH68" s="131">
        <f t="shared" si="0"/>
        <v>550000</v>
      </c>
      <c r="AI68" s="132"/>
      <c r="AJ68" s="132"/>
      <c r="AK68" s="132"/>
      <c r="AL68" s="132"/>
      <c r="AM68" s="133"/>
    </row>
    <row r="69" spans="2:39" ht="30" customHeight="1">
      <c r="B69" s="129"/>
      <c r="C69" s="130"/>
      <c r="D69" s="130"/>
      <c r="E69" s="130"/>
      <c r="F69" s="130"/>
      <c r="G69" s="130"/>
      <c r="H69" s="130"/>
      <c r="I69" s="130"/>
      <c r="J69" s="131"/>
      <c r="K69" s="132"/>
      <c r="L69" s="132"/>
      <c r="M69" s="132"/>
      <c r="N69" s="132"/>
      <c r="O69" s="132"/>
      <c r="P69" s="131"/>
      <c r="Q69" s="132"/>
      <c r="R69" s="132"/>
      <c r="S69" s="132"/>
      <c r="T69" s="132"/>
      <c r="U69" s="132"/>
      <c r="V69" s="131"/>
      <c r="W69" s="131"/>
      <c r="X69" s="131"/>
      <c r="Y69" s="131"/>
      <c r="Z69" s="131"/>
      <c r="AA69" s="131"/>
      <c r="AB69" s="131">
        <v>0</v>
      </c>
      <c r="AC69" s="132"/>
      <c r="AD69" s="132"/>
      <c r="AE69" s="132"/>
      <c r="AF69" s="132"/>
      <c r="AG69" s="132"/>
      <c r="AH69" s="131">
        <f t="shared" si="0"/>
        <v>0</v>
      </c>
      <c r="AI69" s="132"/>
      <c r="AJ69" s="132"/>
      <c r="AK69" s="132"/>
      <c r="AL69" s="132"/>
      <c r="AM69" s="133"/>
    </row>
    <row r="70" spans="2:39" ht="30" customHeight="1">
      <c r="B70" s="129"/>
      <c r="C70" s="130"/>
      <c r="D70" s="130"/>
      <c r="E70" s="130"/>
      <c r="F70" s="130"/>
      <c r="G70" s="130"/>
      <c r="H70" s="130"/>
      <c r="I70" s="130"/>
      <c r="J70" s="134"/>
      <c r="K70" s="135"/>
      <c r="L70" s="135"/>
      <c r="M70" s="135"/>
      <c r="N70" s="135"/>
      <c r="O70" s="135"/>
      <c r="P70" s="134"/>
      <c r="Q70" s="135"/>
      <c r="R70" s="135"/>
      <c r="S70" s="135"/>
      <c r="T70" s="135"/>
      <c r="U70" s="135"/>
      <c r="V70" s="134"/>
      <c r="W70" s="134"/>
      <c r="X70" s="134"/>
      <c r="Y70" s="134"/>
      <c r="Z70" s="134"/>
      <c r="AA70" s="134"/>
      <c r="AB70" s="134"/>
      <c r="AC70" s="135"/>
      <c r="AD70" s="135"/>
      <c r="AE70" s="135"/>
      <c r="AF70" s="135"/>
      <c r="AG70" s="135"/>
      <c r="AH70" s="131">
        <f t="shared" si="0"/>
        <v>0</v>
      </c>
      <c r="AI70" s="132"/>
      <c r="AJ70" s="132"/>
      <c r="AK70" s="132"/>
      <c r="AL70" s="132"/>
      <c r="AM70" s="133"/>
    </row>
    <row r="71" spans="2:39" ht="44.25" customHeight="1">
      <c r="B71" s="136" t="s">
        <v>60</v>
      </c>
      <c r="C71" s="137"/>
      <c r="D71" s="138"/>
      <c r="E71" s="138"/>
      <c r="F71" s="138"/>
      <c r="G71" s="138"/>
      <c r="H71" s="138"/>
      <c r="I71" s="138"/>
      <c r="J71" s="139">
        <f>SUM(J65:O70)</f>
        <v>0</v>
      </c>
      <c r="K71" s="140"/>
      <c r="L71" s="140"/>
      <c r="M71" s="140"/>
      <c r="N71" s="140"/>
      <c r="O71" s="140"/>
      <c r="P71" s="139">
        <f>SUM(P65:U70)</f>
        <v>15398000</v>
      </c>
      <c r="Q71" s="140"/>
      <c r="R71" s="140"/>
      <c r="S71" s="140"/>
      <c r="T71" s="140"/>
      <c r="U71" s="140"/>
      <c r="V71" s="139">
        <f>SUM(V65:AA70)</f>
        <v>0</v>
      </c>
      <c r="W71" s="140"/>
      <c r="X71" s="140"/>
      <c r="Y71" s="140"/>
      <c r="Z71" s="140"/>
      <c r="AA71" s="140"/>
      <c r="AB71" s="139">
        <f>SUM(AB65:AG70)</f>
        <v>0</v>
      </c>
      <c r="AC71" s="140"/>
      <c r="AD71" s="140"/>
      <c r="AE71" s="140"/>
      <c r="AF71" s="140"/>
      <c r="AG71" s="140"/>
      <c r="AH71" s="139">
        <f>SUM(AH65:AM70)</f>
        <v>15398000</v>
      </c>
      <c r="AI71" s="140"/>
      <c r="AJ71" s="140"/>
      <c r="AK71" s="140"/>
      <c r="AL71" s="140"/>
      <c r="AM71" s="141"/>
    </row>
    <row r="72" spans="2:41" ht="32.25" customHeight="1">
      <c r="B72" s="142" t="s">
        <v>78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76"/>
      <c r="AO72" s="143"/>
    </row>
    <row r="73" spans="2:41" ht="30" customHeight="1">
      <c r="B73" s="144" t="s">
        <v>61</v>
      </c>
      <c r="C73" s="144"/>
      <c r="D73" s="145" t="s">
        <v>62</v>
      </c>
      <c r="E73" s="146"/>
      <c r="F73" s="146"/>
      <c r="G73" s="147"/>
      <c r="H73" s="148" t="s">
        <v>63</v>
      </c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50" t="s">
        <v>64</v>
      </c>
      <c r="Z73" s="150"/>
      <c r="AA73" s="150"/>
      <c r="AB73" s="150"/>
      <c r="AC73" s="150"/>
      <c r="AD73" s="150" t="s">
        <v>79</v>
      </c>
      <c r="AE73" s="150"/>
      <c r="AF73" s="150"/>
      <c r="AG73" s="150"/>
      <c r="AH73" s="151"/>
      <c r="AI73" s="152" t="s">
        <v>80</v>
      </c>
      <c r="AJ73" s="152"/>
      <c r="AK73" s="152"/>
      <c r="AL73" s="152"/>
      <c r="AM73" s="152"/>
      <c r="AN73" s="76"/>
      <c r="AO73" s="143"/>
    </row>
    <row r="74" spans="2:41" ht="60" customHeight="1">
      <c r="B74" s="153"/>
      <c r="C74" s="153"/>
      <c r="D74" s="154"/>
      <c r="E74" s="155"/>
      <c r="F74" s="155"/>
      <c r="G74" s="156"/>
      <c r="H74" s="154" t="s">
        <v>65</v>
      </c>
      <c r="I74" s="155"/>
      <c r="J74" s="155"/>
      <c r="K74" s="155"/>
      <c r="L74" s="157" t="s">
        <v>66</v>
      </c>
      <c r="M74" s="155"/>
      <c r="N74" s="155"/>
      <c r="O74" s="155"/>
      <c r="P74" s="107" t="s">
        <v>67</v>
      </c>
      <c r="Q74" s="107"/>
      <c r="R74" s="107"/>
      <c r="S74" s="107"/>
      <c r="T74" s="158" t="s">
        <v>68</v>
      </c>
      <c r="U74" s="158"/>
      <c r="V74" s="158"/>
      <c r="W74" s="158"/>
      <c r="X74" s="159"/>
      <c r="Y74" s="160"/>
      <c r="Z74" s="160"/>
      <c r="AA74" s="160"/>
      <c r="AB74" s="160"/>
      <c r="AC74" s="160"/>
      <c r="AD74" s="160"/>
      <c r="AE74" s="160"/>
      <c r="AF74" s="160"/>
      <c r="AG74" s="160"/>
      <c r="AH74" s="161"/>
      <c r="AI74" s="162"/>
      <c r="AJ74" s="162"/>
      <c r="AK74" s="162"/>
      <c r="AL74" s="162"/>
      <c r="AM74" s="162"/>
      <c r="AN74" s="76"/>
      <c r="AO74" s="143"/>
    </row>
    <row r="75" spans="2:41" ht="30" customHeight="1">
      <c r="B75" s="129">
        <v>9870</v>
      </c>
      <c r="C75" s="130"/>
      <c r="D75" s="163">
        <v>15500000</v>
      </c>
      <c r="E75" s="163"/>
      <c r="F75" s="163"/>
      <c r="G75" s="163"/>
      <c r="H75" s="164">
        <v>80000000</v>
      </c>
      <c r="I75" s="164"/>
      <c r="J75" s="164"/>
      <c r="K75" s="164"/>
      <c r="L75" s="63">
        <v>55000000</v>
      </c>
      <c r="M75" s="164"/>
      <c r="N75" s="164"/>
      <c r="O75" s="164"/>
      <c r="P75" s="63">
        <v>550000</v>
      </c>
      <c r="Q75" s="63"/>
      <c r="R75" s="63"/>
      <c r="S75" s="63"/>
      <c r="T75" s="165">
        <f aca="true" t="shared" si="1" ref="T75:T80">H75-L75+P75</f>
        <v>25550000</v>
      </c>
      <c r="U75" s="165"/>
      <c r="V75" s="165"/>
      <c r="W75" s="165"/>
      <c r="X75" s="165"/>
      <c r="Y75" s="166">
        <f aca="true" t="shared" si="2" ref="Y75:Y80">IF(D75&gt;T75,0,(D75-T75)*-1)</f>
        <v>10050000</v>
      </c>
      <c r="Z75" s="167"/>
      <c r="AA75" s="167"/>
      <c r="AB75" s="167"/>
      <c r="AC75" s="167"/>
      <c r="AD75" s="168">
        <f aca="true" t="shared" si="3" ref="AD75:AD80">IF(Y75="","",MIN(Y75,8000000))</f>
        <v>8000000</v>
      </c>
      <c r="AE75" s="169"/>
      <c r="AF75" s="169"/>
      <c r="AG75" s="169"/>
      <c r="AH75" s="169"/>
      <c r="AI75" s="168">
        <f aca="true" t="shared" si="4" ref="AI75:AI80">IF(Y75=0,0,(Y75-8000000))</f>
        <v>2050000</v>
      </c>
      <c r="AJ75" s="169"/>
      <c r="AK75" s="169"/>
      <c r="AL75" s="169"/>
      <c r="AM75" s="170"/>
      <c r="AN75" s="76"/>
      <c r="AO75" s="143"/>
    </row>
    <row r="76" spans="2:41" ht="30" customHeight="1">
      <c r="B76" s="129"/>
      <c r="C76" s="130"/>
      <c r="D76" s="163"/>
      <c r="E76" s="163"/>
      <c r="F76" s="163"/>
      <c r="G76" s="163"/>
      <c r="H76" s="164"/>
      <c r="I76" s="164"/>
      <c r="J76" s="164"/>
      <c r="K76" s="164"/>
      <c r="L76" s="63"/>
      <c r="M76" s="164"/>
      <c r="N76" s="164"/>
      <c r="O76" s="164"/>
      <c r="P76" s="63"/>
      <c r="Q76" s="63"/>
      <c r="R76" s="63"/>
      <c r="S76" s="63"/>
      <c r="T76" s="165">
        <f t="shared" si="1"/>
        <v>0</v>
      </c>
      <c r="U76" s="165"/>
      <c r="V76" s="165"/>
      <c r="W76" s="165"/>
      <c r="X76" s="165"/>
      <c r="Y76" s="166">
        <f t="shared" si="2"/>
        <v>0</v>
      </c>
      <c r="Z76" s="167"/>
      <c r="AA76" s="167"/>
      <c r="AB76" s="167"/>
      <c r="AC76" s="167"/>
      <c r="AD76" s="168">
        <f t="shared" si="3"/>
        <v>0</v>
      </c>
      <c r="AE76" s="169"/>
      <c r="AF76" s="169"/>
      <c r="AG76" s="169"/>
      <c r="AH76" s="169"/>
      <c r="AI76" s="168">
        <f t="shared" si="4"/>
        <v>0</v>
      </c>
      <c r="AJ76" s="169"/>
      <c r="AK76" s="169"/>
      <c r="AL76" s="169"/>
      <c r="AM76" s="170"/>
      <c r="AN76" s="76"/>
      <c r="AO76" s="143"/>
    </row>
    <row r="77" spans="2:41" ht="30" customHeight="1">
      <c r="B77" s="129"/>
      <c r="C77" s="130"/>
      <c r="D77" s="163"/>
      <c r="E77" s="163"/>
      <c r="F77" s="163"/>
      <c r="G77" s="163"/>
      <c r="H77" s="164"/>
      <c r="I77" s="164"/>
      <c r="J77" s="164"/>
      <c r="K77" s="164"/>
      <c r="L77" s="63"/>
      <c r="M77" s="164"/>
      <c r="N77" s="164"/>
      <c r="O77" s="164"/>
      <c r="P77" s="63"/>
      <c r="Q77" s="63"/>
      <c r="R77" s="63"/>
      <c r="S77" s="63"/>
      <c r="T77" s="165">
        <f t="shared" si="1"/>
        <v>0</v>
      </c>
      <c r="U77" s="165"/>
      <c r="V77" s="165"/>
      <c r="W77" s="165"/>
      <c r="X77" s="165"/>
      <c r="Y77" s="166">
        <f t="shared" si="2"/>
        <v>0</v>
      </c>
      <c r="Z77" s="167"/>
      <c r="AA77" s="167"/>
      <c r="AB77" s="167"/>
      <c r="AC77" s="167"/>
      <c r="AD77" s="168">
        <f t="shared" si="3"/>
        <v>0</v>
      </c>
      <c r="AE77" s="169"/>
      <c r="AF77" s="169"/>
      <c r="AG77" s="169"/>
      <c r="AH77" s="169"/>
      <c r="AI77" s="168">
        <f t="shared" si="4"/>
        <v>0</v>
      </c>
      <c r="AJ77" s="169"/>
      <c r="AK77" s="169"/>
      <c r="AL77" s="169"/>
      <c r="AM77" s="170"/>
      <c r="AN77" s="76"/>
      <c r="AO77" s="143"/>
    </row>
    <row r="78" spans="2:41" ht="30" customHeight="1">
      <c r="B78" s="129"/>
      <c r="C78" s="130"/>
      <c r="D78" s="163"/>
      <c r="E78" s="163"/>
      <c r="F78" s="163"/>
      <c r="G78" s="163"/>
      <c r="H78" s="164"/>
      <c r="I78" s="164"/>
      <c r="J78" s="164"/>
      <c r="K78" s="164"/>
      <c r="L78" s="63"/>
      <c r="M78" s="164"/>
      <c r="N78" s="164"/>
      <c r="O78" s="164"/>
      <c r="P78" s="63"/>
      <c r="Q78" s="63"/>
      <c r="R78" s="63"/>
      <c r="S78" s="63"/>
      <c r="T78" s="165">
        <f t="shared" si="1"/>
        <v>0</v>
      </c>
      <c r="U78" s="165"/>
      <c r="V78" s="165"/>
      <c r="W78" s="165"/>
      <c r="X78" s="165"/>
      <c r="Y78" s="166">
        <f t="shared" si="2"/>
        <v>0</v>
      </c>
      <c r="Z78" s="167"/>
      <c r="AA78" s="167"/>
      <c r="AB78" s="167"/>
      <c r="AC78" s="167"/>
      <c r="AD78" s="168">
        <f t="shared" si="3"/>
        <v>0</v>
      </c>
      <c r="AE78" s="169"/>
      <c r="AF78" s="169"/>
      <c r="AG78" s="169"/>
      <c r="AH78" s="169"/>
      <c r="AI78" s="168">
        <f t="shared" si="4"/>
        <v>0</v>
      </c>
      <c r="AJ78" s="169"/>
      <c r="AK78" s="169"/>
      <c r="AL78" s="169"/>
      <c r="AM78" s="170"/>
      <c r="AN78" s="76"/>
      <c r="AO78" s="143"/>
    </row>
    <row r="79" spans="2:41" ht="30" customHeight="1">
      <c r="B79" s="129"/>
      <c r="C79" s="130"/>
      <c r="D79" s="163"/>
      <c r="E79" s="163"/>
      <c r="F79" s="163"/>
      <c r="G79" s="163"/>
      <c r="H79" s="164"/>
      <c r="I79" s="164"/>
      <c r="J79" s="164"/>
      <c r="K79" s="164"/>
      <c r="L79" s="63"/>
      <c r="M79" s="164"/>
      <c r="N79" s="164"/>
      <c r="O79" s="164"/>
      <c r="P79" s="63"/>
      <c r="Q79" s="63"/>
      <c r="R79" s="63"/>
      <c r="S79" s="63"/>
      <c r="T79" s="165">
        <f t="shared" si="1"/>
        <v>0</v>
      </c>
      <c r="U79" s="165"/>
      <c r="V79" s="165"/>
      <c r="W79" s="165"/>
      <c r="X79" s="165"/>
      <c r="Y79" s="166">
        <f t="shared" si="2"/>
        <v>0</v>
      </c>
      <c r="Z79" s="167"/>
      <c r="AA79" s="167"/>
      <c r="AB79" s="167"/>
      <c r="AC79" s="167"/>
      <c r="AD79" s="168">
        <f t="shared" si="3"/>
        <v>0</v>
      </c>
      <c r="AE79" s="169"/>
      <c r="AF79" s="169"/>
      <c r="AG79" s="169"/>
      <c r="AH79" s="169"/>
      <c r="AI79" s="168">
        <f t="shared" si="4"/>
        <v>0</v>
      </c>
      <c r="AJ79" s="169"/>
      <c r="AK79" s="169"/>
      <c r="AL79" s="169"/>
      <c r="AM79" s="170"/>
      <c r="AN79" s="76"/>
      <c r="AO79" s="143"/>
    </row>
    <row r="80" spans="2:41" ht="30" customHeight="1">
      <c r="B80" s="129"/>
      <c r="C80" s="130"/>
      <c r="D80" s="163"/>
      <c r="E80" s="163"/>
      <c r="F80" s="163"/>
      <c r="G80" s="163"/>
      <c r="H80" s="164"/>
      <c r="I80" s="164"/>
      <c r="J80" s="164"/>
      <c r="K80" s="164"/>
      <c r="L80" s="63"/>
      <c r="M80" s="164"/>
      <c r="N80" s="164"/>
      <c r="O80" s="164"/>
      <c r="P80" s="63"/>
      <c r="Q80" s="63"/>
      <c r="R80" s="63"/>
      <c r="S80" s="63"/>
      <c r="T80" s="165">
        <f t="shared" si="1"/>
        <v>0</v>
      </c>
      <c r="U80" s="165"/>
      <c r="V80" s="165"/>
      <c r="W80" s="165"/>
      <c r="X80" s="165"/>
      <c r="Y80" s="166">
        <f t="shared" si="2"/>
        <v>0</v>
      </c>
      <c r="Z80" s="167"/>
      <c r="AA80" s="167"/>
      <c r="AB80" s="167"/>
      <c r="AC80" s="167"/>
      <c r="AD80" s="168">
        <f t="shared" si="3"/>
        <v>0</v>
      </c>
      <c r="AE80" s="169"/>
      <c r="AF80" s="169"/>
      <c r="AG80" s="169"/>
      <c r="AH80" s="169"/>
      <c r="AI80" s="168">
        <f t="shared" si="4"/>
        <v>0</v>
      </c>
      <c r="AJ80" s="169"/>
      <c r="AK80" s="169"/>
      <c r="AL80" s="169"/>
      <c r="AM80" s="170"/>
      <c r="AN80" s="76"/>
      <c r="AO80" s="143"/>
    </row>
    <row r="81" spans="2:41" ht="42" customHeight="1">
      <c r="B81" s="171" t="s">
        <v>69</v>
      </c>
      <c r="C81" s="172"/>
      <c r="D81" s="173">
        <f>SUM(D75:G80)</f>
        <v>15500000</v>
      </c>
      <c r="E81" s="173"/>
      <c r="F81" s="173"/>
      <c r="G81" s="173"/>
      <c r="H81" s="174">
        <f>SUM(H75:K80)</f>
        <v>80000000</v>
      </c>
      <c r="I81" s="174"/>
      <c r="J81" s="174"/>
      <c r="K81" s="174"/>
      <c r="L81" s="174">
        <f>SUM(L75:O80)</f>
        <v>55000000</v>
      </c>
      <c r="M81" s="174"/>
      <c r="N81" s="174"/>
      <c r="O81" s="174"/>
      <c r="P81" s="174">
        <f>SUM(P75:S80)</f>
        <v>550000</v>
      </c>
      <c r="Q81" s="174"/>
      <c r="R81" s="174"/>
      <c r="S81" s="174"/>
      <c r="T81" s="165">
        <f>SUM(T75:X80)</f>
        <v>25550000</v>
      </c>
      <c r="U81" s="165"/>
      <c r="V81" s="165"/>
      <c r="W81" s="165"/>
      <c r="X81" s="165"/>
      <c r="Y81" s="165">
        <f>SUM(Y75:AC80)</f>
        <v>10050000</v>
      </c>
      <c r="Z81" s="165"/>
      <c r="AA81" s="165"/>
      <c r="AB81" s="165"/>
      <c r="AC81" s="165"/>
      <c r="AD81" s="165">
        <f>SUM(AD75:AH80)</f>
        <v>8000000</v>
      </c>
      <c r="AE81" s="165"/>
      <c r="AF81" s="165"/>
      <c r="AG81" s="165"/>
      <c r="AH81" s="165"/>
      <c r="AI81" s="165">
        <f>SUM(AI75:AM80)</f>
        <v>2050000</v>
      </c>
      <c r="AJ81" s="165"/>
      <c r="AK81" s="165"/>
      <c r="AL81" s="165"/>
      <c r="AM81" s="175"/>
      <c r="AN81" s="76"/>
      <c r="AO81" s="143"/>
    </row>
    <row r="82" spans="2:41" ht="35.25" customHeight="1">
      <c r="B82" s="142" t="s">
        <v>0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76"/>
      <c r="AO82" s="143"/>
    </row>
    <row r="83" spans="2:41" ht="58.5" customHeight="1">
      <c r="B83" s="125" t="s">
        <v>1</v>
      </c>
      <c r="C83" s="126"/>
      <c r="D83" s="126" t="s">
        <v>2</v>
      </c>
      <c r="E83" s="126"/>
      <c r="F83" s="126"/>
      <c r="G83" s="126" t="s">
        <v>3</v>
      </c>
      <c r="H83" s="126"/>
      <c r="I83" s="126"/>
      <c r="J83" s="176" t="s">
        <v>4</v>
      </c>
      <c r="K83" s="177"/>
      <c r="L83" s="177"/>
      <c r="M83" s="177"/>
      <c r="N83" s="177"/>
      <c r="O83" s="177"/>
      <c r="P83" s="177"/>
      <c r="Q83" s="177"/>
      <c r="R83" s="177"/>
      <c r="S83" s="178"/>
      <c r="T83" s="179" t="s">
        <v>81</v>
      </c>
      <c r="U83" s="177"/>
      <c r="V83" s="177"/>
      <c r="W83" s="177"/>
      <c r="X83" s="177"/>
      <c r="Y83" s="177"/>
      <c r="Z83" s="177"/>
      <c r="AA83" s="177"/>
      <c r="AB83" s="177"/>
      <c r="AC83" s="178"/>
      <c r="AD83" s="180" t="s">
        <v>5</v>
      </c>
      <c r="AE83" s="181"/>
      <c r="AF83" s="181"/>
      <c r="AG83" s="181"/>
      <c r="AH83" s="181"/>
      <c r="AI83" s="181"/>
      <c r="AJ83" s="181"/>
      <c r="AK83" s="181"/>
      <c r="AL83" s="181"/>
      <c r="AM83" s="181"/>
      <c r="AN83" s="76"/>
      <c r="AO83" s="143"/>
    </row>
    <row r="84" spans="2:41" ht="30" customHeight="1">
      <c r="B84" s="125"/>
      <c r="C84" s="126"/>
      <c r="D84" s="126"/>
      <c r="E84" s="126"/>
      <c r="F84" s="126"/>
      <c r="G84" s="126"/>
      <c r="H84" s="126"/>
      <c r="I84" s="126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3"/>
      <c r="U84" s="182"/>
      <c r="V84" s="182"/>
      <c r="W84" s="182"/>
      <c r="X84" s="182"/>
      <c r="Y84" s="182"/>
      <c r="Z84" s="182"/>
      <c r="AA84" s="182"/>
      <c r="AB84" s="182"/>
      <c r="AC84" s="182"/>
      <c r="AD84" s="87">
        <f aca="true" t="shared" si="5" ref="AD84:AD89">J84-T84</f>
        <v>0</v>
      </c>
      <c r="AE84" s="174"/>
      <c r="AF84" s="174"/>
      <c r="AG84" s="174"/>
      <c r="AH84" s="174"/>
      <c r="AI84" s="174"/>
      <c r="AJ84" s="174"/>
      <c r="AK84" s="174"/>
      <c r="AL84" s="174"/>
      <c r="AM84" s="184"/>
      <c r="AN84" s="76"/>
      <c r="AO84" s="143"/>
    </row>
    <row r="85" spans="2:41" ht="30" customHeight="1">
      <c r="B85" s="125"/>
      <c r="C85" s="126"/>
      <c r="D85" s="126"/>
      <c r="E85" s="126"/>
      <c r="F85" s="126"/>
      <c r="G85" s="126"/>
      <c r="H85" s="126"/>
      <c r="I85" s="126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3"/>
      <c r="U85" s="182"/>
      <c r="V85" s="182"/>
      <c r="W85" s="182"/>
      <c r="X85" s="182"/>
      <c r="Y85" s="182"/>
      <c r="Z85" s="182"/>
      <c r="AA85" s="182"/>
      <c r="AB85" s="182"/>
      <c r="AC85" s="182"/>
      <c r="AD85" s="87">
        <f t="shared" si="5"/>
        <v>0</v>
      </c>
      <c r="AE85" s="174"/>
      <c r="AF85" s="174"/>
      <c r="AG85" s="174"/>
      <c r="AH85" s="174"/>
      <c r="AI85" s="174"/>
      <c r="AJ85" s="174"/>
      <c r="AK85" s="174"/>
      <c r="AL85" s="174"/>
      <c r="AM85" s="184"/>
      <c r="AN85" s="76"/>
      <c r="AO85" s="143"/>
    </row>
    <row r="86" spans="2:41" ht="30" customHeight="1">
      <c r="B86" s="125"/>
      <c r="C86" s="126"/>
      <c r="D86" s="126"/>
      <c r="E86" s="126"/>
      <c r="F86" s="126"/>
      <c r="G86" s="126"/>
      <c r="H86" s="126"/>
      <c r="I86" s="126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3"/>
      <c r="U86" s="182"/>
      <c r="V86" s="182"/>
      <c r="W86" s="182"/>
      <c r="X86" s="182"/>
      <c r="Y86" s="182"/>
      <c r="Z86" s="182"/>
      <c r="AA86" s="182"/>
      <c r="AB86" s="182"/>
      <c r="AC86" s="182"/>
      <c r="AD86" s="87">
        <f t="shared" si="5"/>
        <v>0</v>
      </c>
      <c r="AE86" s="174"/>
      <c r="AF86" s="174"/>
      <c r="AG86" s="174"/>
      <c r="AH86" s="174"/>
      <c r="AI86" s="174"/>
      <c r="AJ86" s="174"/>
      <c r="AK86" s="174"/>
      <c r="AL86" s="174"/>
      <c r="AM86" s="184"/>
      <c r="AN86" s="76"/>
      <c r="AO86" s="143"/>
    </row>
    <row r="87" spans="2:41" ht="30" customHeight="1">
      <c r="B87" s="125"/>
      <c r="C87" s="126"/>
      <c r="D87" s="126"/>
      <c r="E87" s="126"/>
      <c r="F87" s="126"/>
      <c r="G87" s="126"/>
      <c r="H87" s="126"/>
      <c r="I87" s="126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3"/>
      <c r="U87" s="182"/>
      <c r="V87" s="182"/>
      <c r="W87" s="182"/>
      <c r="X87" s="182"/>
      <c r="Y87" s="182"/>
      <c r="Z87" s="182"/>
      <c r="AA87" s="182"/>
      <c r="AB87" s="182"/>
      <c r="AC87" s="182"/>
      <c r="AD87" s="87">
        <f t="shared" si="5"/>
        <v>0</v>
      </c>
      <c r="AE87" s="174"/>
      <c r="AF87" s="174"/>
      <c r="AG87" s="174"/>
      <c r="AH87" s="174"/>
      <c r="AI87" s="174"/>
      <c r="AJ87" s="174"/>
      <c r="AK87" s="174"/>
      <c r="AL87" s="174"/>
      <c r="AM87" s="184"/>
      <c r="AN87" s="76"/>
      <c r="AO87" s="143"/>
    </row>
    <row r="88" spans="2:41" ht="30" customHeight="1">
      <c r="B88" s="125"/>
      <c r="C88" s="126"/>
      <c r="D88" s="126"/>
      <c r="E88" s="126"/>
      <c r="F88" s="126"/>
      <c r="G88" s="126"/>
      <c r="H88" s="126"/>
      <c r="I88" s="126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3"/>
      <c r="U88" s="182"/>
      <c r="V88" s="182"/>
      <c r="W88" s="182"/>
      <c r="X88" s="182"/>
      <c r="Y88" s="182"/>
      <c r="Z88" s="182"/>
      <c r="AA88" s="182"/>
      <c r="AB88" s="182"/>
      <c r="AC88" s="182"/>
      <c r="AD88" s="87">
        <f t="shared" si="5"/>
        <v>0</v>
      </c>
      <c r="AE88" s="174"/>
      <c r="AF88" s="174"/>
      <c r="AG88" s="174"/>
      <c r="AH88" s="174"/>
      <c r="AI88" s="174"/>
      <c r="AJ88" s="174"/>
      <c r="AK88" s="174"/>
      <c r="AL88" s="174"/>
      <c r="AM88" s="184"/>
      <c r="AN88" s="76"/>
      <c r="AO88" s="143"/>
    </row>
    <row r="89" spans="2:41" ht="30" customHeight="1">
      <c r="B89" s="125"/>
      <c r="C89" s="126"/>
      <c r="D89" s="126"/>
      <c r="E89" s="126"/>
      <c r="F89" s="126"/>
      <c r="G89" s="126"/>
      <c r="H89" s="126"/>
      <c r="I89" s="126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3"/>
      <c r="U89" s="182"/>
      <c r="V89" s="182"/>
      <c r="W89" s="182"/>
      <c r="X89" s="182"/>
      <c r="Y89" s="182"/>
      <c r="Z89" s="182"/>
      <c r="AA89" s="182"/>
      <c r="AB89" s="182"/>
      <c r="AC89" s="182"/>
      <c r="AD89" s="87">
        <f t="shared" si="5"/>
        <v>0</v>
      </c>
      <c r="AE89" s="174"/>
      <c r="AF89" s="174"/>
      <c r="AG89" s="174"/>
      <c r="AH89" s="174"/>
      <c r="AI89" s="174"/>
      <c r="AJ89" s="174"/>
      <c r="AK89" s="174"/>
      <c r="AL89" s="174"/>
      <c r="AM89" s="184"/>
      <c r="AN89" s="76"/>
      <c r="AO89" s="143"/>
    </row>
    <row r="90" spans="2:41" ht="44.25" customHeight="1">
      <c r="B90" s="125" t="s">
        <v>70</v>
      </c>
      <c r="C90" s="126"/>
      <c r="D90" s="185"/>
      <c r="E90" s="185"/>
      <c r="F90" s="185"/>
      <c r="G90" s="185"/>
      <c r="H90" s="185"/>
      <c r="I90" s="185"/>
      <c r="J90" s="174">
        <f>SUM(J84:S89)</f>
        <v>0</v>
      </c>
      <c r="K90" s="174"/>
      <c r="L90" s="174"/>
      <c r="M90" s="174"/>
      <c r="N90" s="174"/>
      <c r="O90" s="174"/>
      <c r="P90" s="174"/>
      <c r="Q90" s="174"/>
      <c r="R90" s="174"/>
      <c r="S90" s="174"/>
      <c r="T90" s="174">
        <f>SUM(T84:AC89)</f>
        <v>0</v>
      </c>
      <c r="U90" s="174"/>
      <c r="V90" s="174"/>
      <c r="W90" s="174"/>
      <c r="X90" s="174"/>
      <c r="Y90" s="174"/>
      <c r="Z90" s="174"/>
      <c r="AA90" s="174"/>
      <c r="AB90" s="174"/>
      <c r="AC90" s="174"/>
      <c r="AD90" s="174">
        <f>SUM(AD84:AM89)</f>
        <v>0</v>
      </c>
      <c r="AE90" s="174"/>
      <c r="AF90" s="174"/>
      <c r="AG90" s="174"/>
      <c r="AH90" s="174"/>
      <c r="AI90" s="174"/>
      <c r="AJ90" s="174"/>
      <c r="AK90" s="174"/>
      <c r="AL90" s="174"/>
      <c r="AM90" s="184"/>
      <c r="AN90" s="76"/>
      <c r="AO90" s="143"/>
    </row>
    <row r="91" spans="2:41" ht="27" customHeight="1" thickBot="1"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76"/>
      <c r="AO91" s="143"/>
    </row>
    <row r="92" ht="19.5" customHeight="1">
      <c r="AM92" s="5" t="s">
        <v>71</v>
      </c>
    </row>
    <row r="93" ht="19.5" customHeight="1"/>
  </sheetData>
  <sheetProtection/>
  <mergeCells count="510">
    <mergeCell ref="T90:AC90"/>
    <mergeCell ref="AD90:AM90"/>
    <mergeCell ref="B91:AM91"/>
    <mergeCell ref="Y78:AC78"/>
    <mergeCell ref="AD78:AH78"/>
    <mergeCell ref="AI78:AM78"/>
    <mergeCell ref="G86:I86"/>
    <mergeCell ref="J86:S86"/>
    <mergeCell ref="T86:AC86"/>
    <mergeCell ref="AD86:AM86"/>
    <mergeCell ref="B90:C90"/>
    <mergeCell ref="D90:F90"/>
    <mergeCell ref="G90:I90"/>
    <mergeCell ref="J90:S90"/>
    <mergeCell ref="T89:AC89"/>
    <mergeCell ref="AD89:AM89"/>
    <mergeCell ref="B88:C88"/>
    <mergeCell ref="D88:F88"/>
    <mergeCell ref="B89:C89"/>
    <mergeCell ref="D89:F89"/>
    <mergeCell ref="G89:I89"/>
    <mergeCell ref="J89:S89"/>
    <mergeCell ref="G88:I88"/>
    <mergeCell ref="J88:S88"/>
    <mergeCell ref="T85:AC85"/>
    <mergeCell ref="AD85:AM85"/>
    <mergeCell ref="T87:AC87"/>
    <mergeCell ref="AD87:AM87"/>
    <mergeCell ref="G85:I85"/>
    <mergeCell ref="J85:S85"/>
    <mergeCell ref="T88:AC88"/>
    <mergeCell ref="AD88:AM88"/>
    <mergeCell ref="B87:C87"/>
    <mergeCell ref="D87:F87"/>
    <mergeCell ref="G87:I87"/>
    <mergeCell ref="J87:S87"/>
    <mergeCell ref="B86:C86"/>
    <mergeCell ref="D86:F86"/>
    <mergeCell ref="B85:C85"/>
    <mergeCell ref="D85:F85"/>
    <mergeCell ref="T83:AC83"/>
    <mergeCell ref="AD83:AM83"/>
    <mergeCell ref="B84:C84"/>
    <mergeCell ref="D84:F84"/>
    <mergeCell ref="G84:I84"/>
    <mergeCell ref="J84:S84"/>
    <mergeCell ref="T84:AC84"/>
    <mergeCell ref="AD84:AM84"/>
    <mergeCell ref="B83:C83"/>
    <mergeCell ref="D83:F83"/>
    <mergeCell ref="G83:I83"/>
    <mergeCell ref="J83:S83"/>
    <mergeCell ref="AI80:AM80"/>
    <mergeCell ref="B81:C81"/>
    <mergeCell ref="D81:G81"/>
    <mergeCell ref="H81:K81"/>
    <mergeCell ref="L81:O81"/>
    <mergeCell ref="P81:S81"/>
    <mergeCell ref="T81:X81"/>
    <mergeCell ref="Y81:AC81"/>
    <mergeCell ref="AD81:AH81"/>
    <mergeCell ref="AI81:AM81"/>
    <mergeCell ref="AD79:AH79"/>
    <mergeCell ref="AI79:AM79"/>
    <mergeCell ref="B80:C80"/>
    <mergeCell ref="D80:G80"/>
    <mergeCell ref="H80:K80"/>
    <mergeCell ref="L80:O80"/>
    <mergeCell ref="P80:S80"/>
    <mergeCell ref="T80:X80"/>
    <mergeCell ref="Y80:AC80"/>
    <mergeCell ref="AD80:AH80"/>
    <mergeCell ref="L79:O79"/>
    <mergeCell ref="P79:S79"/>
    <mergeCell ref="T79:X79"/>
    <mergeCell ref="Y79:AC79"/>
    <mergeCell ref="AI76:AM76"/>
    <mergeCell ref="B77:C77"/>
    <mergeCell ref="D77:G77"/>
    <mergeCell ref="H77:K77"/>
    <mergeCell ref="L77:O77"/>
    <mergeCell ref="P77:S77"/>
    <mergeCell ref="T77:X77"/>
    <mergeCell ref="Y77:AC77"/>
    <mergeCell ref="AD77:AH77"/>
    <mergeCell ref="AI77:AM77"/>
    <mergeCell ref="AJ58:AM59"/>
    <mergeCell ref="AI75:AM75"/>
    <mergeCell ref="B76:C76"/>
    <mergeCell ref="D76:G76"/>
    <mergeCell ref="H76:K76"/>
    <mergeCell ref="L76:O76"/>
    <mergeCell ref="P76:S76"/>
    <mergeCell ref="T76:X76"/>
    <mergeCell ref="Y76:AC76"/>
    <mergeCell ref="AD76:AH76"/>
    <mergeCell ref="AJ56:AM57"/>
    <mergeCell ref="B58:C59"/>
    <mergeCell ref="D58:G59"/>
    <mergeCell ref="H58:K59"/>
    <mergeCell ref="L58:O59"/>
    <mergeCell ref="P58:S59"/>
    <mergeCell ref="T58:W59"/>
    <mergeCell ref="X58:AA59"/>
    <mergeCell ref="AB58:AE59"/>
    <mergeCell ref="AF58:AI59"/>
    <mergeCell ref="AJ54:AM55"/>
    <mergeCell ref="B56:C57"/>
    <mergeCell ref="D56:G57"/>
    <mergeCell ref="H56:K57"/>
    <mergeCell ref="L56:O57"/>
    <mergeCell ref="P56:S57"/>
    <mergeCell ref="T56:W57"/>
    <mergeCell ref="X56:AA57"/>
    <mergeCell ref="AB56:AE57"/>
    <mergeCell ref="AF56:AI57"/>
    <mergeCell ref="AI6:AM6"/>
    <mergeCell ref="AI7:AM7"/>
    <mergeCell ref="AD6:AH6"/>
    <mergeCell ref="AD7:AH7"/>
    <mergeCell ref="AJ52:AM53"/>
    <mergeCell ref="B54:C55"/>
    <mergeCell ref="D54:G55"/>
    <mergeCell ref="H54:K55"/>
    <mergeCell ref="L54:O55"/>
    <mergeCell ref="P54:S55"/>
    <mergeCell ref="T54:W55"/>
    <mergeCell ref="X54:AA55"/>
    <mergeCell ref="AB54:AE55"/>
    <mergeCell ref="AF54:AI55"/>
    <mergeCell ref="AJ50:AM51"/>
    <mergeCell ref="B52:C53"/>
    <mergeCell ref="D52:G53"/>
    <mergeCell ref="H52:K53"/>
    <mergeCell ref="L52:O53"/>
    <mergeCell ref="P52:S53"/>
    <mergeCell ref="T52:W53"/>
    <mergeCell ref="X52:AA53"/>
    <mergeCell ref="AB52:AE53"/>
    <mergeCell ref="AF52:AI53"/>
    <mergeCell ref="AJ48:AM49"/>
    <mergeCell ref="B50:C51"/>
    <mergeCell ref="D50:G51"/>
    <mergeCell ref="H50:K51"/>
    <mergeCell ref="L50:O51"/>
    <mergeCell ref="P50:S51"/>
    <mergeCell ref="T50:W51"/>
    <mergeCell ref="X50:AA51"/>
    <mergeCell ref="AB50:AE51"/>
    <mergeCell ref="AF50:AI51"/>
    <mergeCell ref="AJ44:AM45"/>
    <mergeCell ref="P46:S47"/>
    <mergeCell ref="T46:W47"/>
    <mergeCell ref="X46:AA47"/>
    <mergeCell ref="AB46:AE47"/>
    <mergeCell ref="AF46:AI47"/>
    <mergeCell ref="AJ46:AM47"/>
    <mergeCell ref="AJ42:AM43"/>
    <mergeCell ref="B44:C45"/>
    <mergeCell ref="D44:G45"/>
    <mergeCell ref="H44:K45"/>
    <mergeCell ref="L44:O45"/>
    <mergeCell ref="P44:S45"/>
    <mergeCell ref="T44:W45"/>
    <mergeCell ref="X44:AA45"/>
    <mergeCell ref="AB44:AE45"/>
    <mergeCell ref="AF44:AI45"/>
    <mergeCell ref="T42:W43"/>
    <mergeCell ref="X42:AA43"/>
    <mergeCell ref="AB42:AE43"/>
    <mergeCell ref="AF42:AI43"/>
    <mergeCell ref="D42:G43"/>
    <mergeCell ref="H42:K43"/>
    <mergeCell ref="L42:O43"/>
    <mergeCell ref="P42:S43"/>
    <mergeCell ref="AB48:AE49"/>
    <mergeCell ref="P75:S75"/>
    <mergeCell ref="T75:X75"/>
    <mergeCell ref="Y75:AC75"/>
    <mergeCell ref="AD75:AH75"/>
    <mergeCell ref="AF48:AI49"/>
    <mergeCell ref="AH71:AM71"/>
    <mergeCell ref="AH67:AM67"/>
    <mergeCell ref="AH68:AM68"/>
    <mergeCell ref="AH70:AM70"/>
    <mergeCell ref="L48:O49"/>
    <mergeCell ref="P48:S49"/>
    <mergeCell ref="T48:W49"/>
    <mergeCell ref="X48:AA49"/>
    <mergeCell ref="D46:G47"/>
    <mergeCell ref="H46:K47"/>
    <mergeCell ref="L46:O47"/>
    <mergeCell ref="B75:C75"/>
    <mergeCell ref="D75:G75"/>
    <mergeCell ref="H75:K75"/>
    <mergeCell ref="L75:O75"/>
    <mergeCell ref="B48:C49"/>
    <mergeCell ref="D48:G49"/>
    <mergeCell ref="H48:K49"/>
    <mergeCell ref="B82:AM82"/>
    <mergeCell ref="B78:C78"/>
    <mergeCell ref="D78:G78"/>
    <mergeCell ref="H78:K78"/>
    <mergeCell ref="L78:O78"/>
    <mergeCell ref="P78:S78"/>
    <mergeCell ref="T78:X78"/>
    <mergeCell ref="B79:C79"/>
    <mergeCell ref="D79:G79"/>
    <mergeCell ref="H79:K79"/>
    <mergeCell ref="AJ60:AM60"/>
    <mergeCell ref="D73:G74"/>
    <mergeCell ref="H73:X73"/>
    <mergeCell ref="V69:AA69"/>
    <mergeCell ref="AB69:AG69"/>
    <mergeCell ref="AH69:AM69"/>
    <mergeCell ref="H74:K74"/>
    <mergeCell ref="L74:O74"/>
    <mergeCell ref="P74:S74"/>
    <mergeCell ref="T74:X74"/>
    <mergeCell ref="T60:W60"/>
    <mergeCell ref="X60:AA60"/>
    <mergeCell ref="AB60:AE60"/>
    <mergeCell ref="AF60:AI60"/>
    <mergeCell ref="D60:G60"/>
    <mergeCell ref="H60:K60"/>
    <mergeCell ref="L60:O60"/>
    <mergeCell ref="P60:S60"/>
    <mergeCell ref="V71:AA71"/>
    <mergeCell ref="AB71:AG71"/>
    <mergeCell ref="B72:AM72"/>
    <mergeCell ref="B73:C74"/>
    <mergeCell ref="Y73:AC74"/>
    <mergeCell ref="AD73:AH74"/>
    <mergeCell ref="AI73:AM74"/>
    <mergeCell ref="P71:U71"/>
    <mergeCell ref="G69:I69"/>
    <mergeCell ref="J69:O69"/>
    <mergeCell ref="P69:U69"/>
    <mergeCell ref="B71:C71"/>
    <mergeCell ref="D71:F71"/>
    <mergeCell ref="G71:I71"/>
    <mergeCell ref="J71:O71"/>
    <mergeCell ref="AK32:AM33"/>
    <mergeCell ref="B34:C35"/>
    <mergeCell ref="D34:E35"/>
    <mergeCell ref="F34:G35"/>
    <mergeCell ref="H34:H35"/>
    <mergeCell ref="Y34:AA35"/>
    <mergeCell ref="AB34:AD35"/>
    <mergeCell ref="AE34:AG35"/>
    <mergeCell ref="AH34:AJ35"/>
    <mergeCell ref="AK34:AM35"/>
    <mergeCell ref="Y32:AA33"/>
    <mergeCell ref="AB32:AD33"/>
    <mergeCell ref="AE32:AG33"/>
    <mergeCell ref="AH32:AJ33"/>
    <mergeCell ref="AB68:AG68"/>
    <mergeCell ref="B70:C70"/>
    <mergeCell ref="D70:F70"/>
    <mergeCell ref="G70:I70"/>
    <mergeCell ref="J70:O70"/>
    <mergeCell ref="P70:U70"/>
    <mergeCell ref="V70:AA70"/>
    <mergeCell ref="AB70:AG70"/>
    <mergeCell ref="B69:C69"/>
    <mergeCell ref="D69:F69"/>
    <mergeCell ref="V32:X33"/>
    <mergeCell ref="I34:K35"/>
    <mergeCell ref="L34:N35"/>
    <mergeCell ref="O34:O35"/>
    <mergeCell ref="P34:R35"/>
    <mergeCell ref="S34:U34"/>
    <mergeCell ref="V34:X35"/>
    <mergeCell ref="S35:U35"/>
    <mergeCell ref="AE28:AG29"/>
    <mergeCell ref="AH28:AJ29"/>
    <mergeCell ref="AK28:AM29"/>
    <mergeCell ref="Y30:AA31"/>
    <mergeCell ref="AB30:AD31"/>
    <mergeCell ref="AE30:AG31"/>
    <mergeCell ref="AH30:AJ31"/>
    <mergeCell ref="AK30:AM31"/>
    <mergeCell ref="Y28:AA29"/>
    <mergeCell ref="AB28:AD29"/>
    <mergeCell ref="AE24:AG25"/>
    <mergeCell ref="AH24:AJ25"/>
    <mergeCell ref="AK24:AM25"/>
    <mergeCell ref="AK26:AM27"/>
    <mergeCell ref="S29:U29"/>
    <mergeCell ref="F26:G27"/>
    <mergeCell ref="H26:H27"/>
    <mergeCell ref="S24:U24"/>
    <mergeCell ref="V24:X25"/>
    <mergeCell ref="Y24:AA25"/>
    <mergeCell ref="AB24:AD25"/>
    <mergeCell ref="S25:U25"/>
    <mergeCell ref="B24:C25"/>
    <mergeCell ref="J68:O68"/>
    <mergeCell ref="P68:U68"/>
    <mergeCell ref="V68:AA68"/>
    <mergeCell ref="D24:E25"/>
    <mergeCell ref="F24:G25"/>
    <mergeCell ref="H24:H25"/>
    <mergeCell ref="I24:K25"/>
    <mergeCell ref="L24:N25"/>
    <mergeCell ref="O24:O25"/>
    <mergeCell ref="AB22:AD23"/>
    <mergeCell ref="AE22:AG23"/>
    <mergeCell ref="AH22:AJ23"/>
    <mergeCell ref="AK22:AM23"/>
    <mergeCell ref="S22:U22"/>
    <mergeCell ref="V22:X23"/>
    <mergeCell ref="Y22:AA23"/>
    <mergeCell ref="S23:U23"/>
    <mergeCell ref="D26:E27"/>
    <mergeCell ref="D68:F68"/>
    <mergeCell ref="G68:I68"/>
    <mergeCell ref="P22:R23"/>
    <mergeCell ref="P24:R25"/>
    <mergeCell ref="P30:R31"/>
    <mergeCell ref="I32:K33"/>
    <mergeCell ref="L32:N33"/>
    <mergeCell ref="O32:O33"/>
    <mergeCell ref="P32:R33"/>
    <mergeCell ref="B30:C31"/>
    <mergeCell ref="B32:C33"/>
    <mergeCell ref="B68:C68"/>
    <mergeCell ref="B26:C27"/>
    <mergeCell ref="B60:C60"/>
    <mergeCell ref="B46:C47"/>
    <mergeCell ref="B42:C43"/>
    <mergeCell ref="B65:C65"/>
    <mergeCell ref="B64:C64"/>
    <mergeCell ref="AB66:AG66"/>
    <mergeCell ref="AH66:AM66"/>
    <mergeCell ref="B67:C67"/>
    <mergeCell ref="D67:F67"/>
    <mergeCell ref="G67:I67"/>
    <mergeCell ref="J67:O67"/>
    <mergeCell ref="P67:U67"/>
    <mergeCell ref="V67:AA67"/>
    <mergeCell ref="AB67:AG67"/>
    <mergeCell ref="P66:U66"/>
    <mergeCell ref="V20:X21"/>
    <mergeCell ref="Y20:AA21"/>
    <mergeCell ref="AB20:AD21"/>
    <mergeCell ref="S21:U21"/>
    <mergeCell ref="V66:AA66"/>
    <mergeCell ref="B20:C21"/>
    <mergeCell ref="D20:E21"/>
    <mergeCell ref="F20:G21"/>
    <mergeCell ref="H20:H21"/>
    <mergeCell ref="I20:K21"/>
    <mergeCell ref="L20:N21"/>
    <mergeCell ref="P20:R21"/>
    <mergeCell ref="S20:U20"/>
    <mergeCell ref="B66:C66"/>
    <mergeCell ref="D66:F66"/>
    <mergeCell ref="G66:I66"/>
    <mergeCell ref="O20:O21"/>
    <mergeCell ref="J66:O66"/>
    <mergeCell ref="I26:K27"/>
    <mergeCell ref="D65:F65"/>
    <mergeCell ref="G65:I65"/>
    <mergeCell ref="J65:O65"/>
    <mergeCell ref="D64:F64"/>
    <mergeCell ref="G64:I64"/>
    <mergeCell ref="B22:C23"/>
    <mergeCell ref="D22:E23"/>
    <mergeCell ref="F22:G23"/>
    <mergeCell ref="H22:H23"/>
    <mergeCell ref="P65:U65"/>
    <mergeCell ref="V65:AA65"/>
    <mergeCell ref="AB65:AG65"/>
    <mergeCell ref="AH65:AM65"/>
    <mergeCell ref="AE18:AG19"/>
    <mergeCell ref="AH18:AJ19"/>
    <mergeCell ref="AK18:AM19"/>
    <mergeCell ref="AK20:AM21"/>
    <mergeCell ref="AE20:AG21"/>
    <mergeCell ref="AH20:AJ21"/>
    <mergeCell ref="S19:U19"/>
    <mergeCell ref="H28:H29"/>
    <mergeCell ref="I28:K29"/>
    <mergeCell ref="L28:N29"/>
    <mergeCell ref="O28:O29"/>
    <mergeCell ref="P28:R29"/>
    <mergeCell ref="S28:U28"/>
    <mergeCell ref="S27:U27"/>
    <mergeCell ref="I22:K23"/>
    <mergeCell ref="L22:N23"/>
    <mergeCell ref="AH16:AJ17"/>
    <mergeCell ref="AK16:AM17"/>
    <mergeCell ref="B18:C19"/>
    <mergeCell ref="D18:E19"/>
    <mergeCell ref="F18:G19"/>
    <mergeCell ref="H18:H19"/>
    <mergeCell ref="I18:K19"/>
    <mergeCell ref="L18:N19"/>
    <mergeCell ref="O18:O19"/>
    <mergeCell ref="P18:R19"/>
    <mergeCell ref="P64:U64"/>
    <mergeCell ref="AB26:AD27"/>
    <mergeCell ref="AE26:AG27"/>
    <mergeCell ref="AH26:AJ27"/>
    <mergeCell ref="AF40:AI41"/>
    <mergeCell ref="AJ40:AM41"/>
    <mergeCell ref="Y26:AA27"/>
    <mergeCell ref="V64:AA64"/>
    <mergeCell ref="AB64:AG64"/>
    <mergeCell ref="AH64:AM64"/>
    <mergeCell ref="J64:O64"/>
    <mergeCell ref="AB16:AD17"/>
    <mergeCell ref="AE16:AG17"/>
    <mergeCell ref="S17:U17"/>
    <mergeCell ref="T40:W41"/>
    <mergeCell ref="X40:AA41"/>
    <mergeCell ref="AB40:AE41"/>
    <mergeCell ref="S18:U18"/>
    <mergeCell ref="V18:X19"/>
    <mergeCell ref="Y18:AA19"/>
    <mergeCell ref="AB18:AD19"/>
    <mergeCell ref="V26:X27"/>
    <mergeCell ref="F30:G31"/>
    <mergeCell ref="H30:H31"/>
    <mergeCell ref="I30:K31"/>
    <mergeCell ref="L30:N31"/>
    <mergeCell ref="O30:O31"/>
    <mergeCell ref="F28:G29"/>
    <mergeCell ref="V28:X29"/>
    <mergeCell ref="S30:U30"/>
    <mergeCell ref="V30:X31"/>
    <mergeCell ref="P40:S41"/>
    <mergeCell ref="L26:N27"/>
    <mergeCell ref="O26:O27"/>
    <mergeCell ref="P26:R27"/>
    <mergeCell ref="S26:U26"/>
    <mergeCell ref="L40:O41"/>
    <mergeCell ref="S31:U31"/>
    <mergeCell ref="S32:U32"/>
    <mergeCell ref="S33:U33"/>
    <mergeCell ref="H40:K41"/>
    <mergeCell ref="I16:K17"/>
    <mergeCell ref="L16:N17"/>
    <mergeCell ref="O16:O17"/>
    <mergeCell ref="H32:H33"/>
    <mergeCell ref="H16:H17"/>
    <mergeCell ref="O22:O23"/>
    <mergeCell ref="B16:C17"/>
    <mergeCell ref="D16:E17"/>
    <mergeCell ref="F16:G17"/>
    <mergeCell ref="B40:C41"/>
    <mergeCell ref="D40:G41"/>
    <mergeCell ref="F32:G33"/>
    <mergeCell ref="D30:E31"/>
    <mergeCell ref="D32:E33"/>
    <mergeCell ref="D28:E29"/>
    <mergeCell ref="B28:C29"/>
    <mergeCell ref="AF38:AI39"/>
    <mergeCell ref="AJ38:AM39"/>
    <mergeCell ref="P39:S39"/>
    <mergeCell ref="T39:W39"/>
    <mergeCell ref="X39:AA39"/>
    <mergeCell ref="F14:G15"/>
    <mergeCell ref="H14:H15"/>
    <mergeCell ref="P38:AA38"/>
    <mergeCell ref="AB38:AE39"/>
    <mergeCell ref="P16:R17"/>
    <mergeCell ref="S16:U16"/>
    <mergeCell ref="V16:X17"/>
    <mergeCell ref="Y14:AA15"/>
    <mergeCell ref="Y16:AA17"/>
    <mergeCell ref="P14:R15"/>
    <mergeCell ref="I14:K15"/>
    <mergeCell ref="L14:N15"/>
    <mergeCell ref="O14:O15"/>
    <mergeCell ref="B38:C39"/>
    <mergeCell ref="D39:G39"/>
    <mergeCell ref="H39:K39"/>
    <mergeCell ref="L39:O39"/>
    <mergeCell ref="D38:O38"/>
    <mergeCell ref="B14:C15"/>
    <mergeCell ref="D14:E15"/>
    <mergeCell ref="S14:U14"/>
    <mergeCell ref="S15:U15"/>
    <mergeCell ref="AH14:AJ15"/>
    <mergeCell ref="AK14:AM15"/>
    <mergeCell ref="AB14:AD15"/>
    <mergeCell ref="AE14:AG15"/>
    <mergeCell ref="V14:X15"/>
    <mergeCell ref="E6:H7"/>
    <mergeCell ref="B6:D7"/>
    <mergeCell ref="H11:H13"/>
    <mergeCell ref="Y12:AA13"/>
    <mergeCell ref="I6:AC7"/>
    <mergeCell ref="F11:G13"/>
    <mergeCell ref="B11:C13"/>
    <mergeCell ref="D11:E13"/>
    <mergeCell ref="I11:K13"/>
    <mergeCell ref="L11:N13"/>
    <mergeCell ref="O11:O13"/>
    <mergeCell ref="P11:AM11"/>
    <mergeCell ref="P12:R13"/>
    <mergeCell ref="S12:U12"/>
    <mergeCell ref="S13:U13"/>
    <mergeCell ref="V12:X13"/>
    <mergeCell ref="AB12:AD13"/>
    <mergeCell ref="AE12:AG13"/>
    <mergeCell ref="AH12:AJ13"/>
    <mergeCell ref="AK12:AM13"/>
  </mergeCells>
  <printOptions horizontalCentered="1"/>
  <pageMargins left="0.5905511811023623" right="0.5905511811023623" top="0.7874015748031497" bottom="0.3937007874015748" header="0.5118110236220472" footer="0.5118110236220472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TAEJO</dc:creator>
  <cp:keywords/>
  <dc:description/>
  <cp:lastModifiedBy>TAEJO</cp:lastModifiedBy>
  <dcterms:created xsi:type="dcterms:W3CDTF">2016-07-27T05:29:31Z</dcterms:created>
  <dcterms:modified xsi:type="dcterms:W3CDTF">2016-07-27T05:34:18Z</dcterms:modified>
  <cp:category/>
  <cp:version/>
  <cp:contentType/>
  <cp:contentStatus/>
</cp:coreProperties>
</file>